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E152" i="1"/>
  <c r="E151" s="1"/>
  <c r="E150" s="1"/>
  <c r="H47"/>
  <c r="G47"/>
  <c r="H36"/>
  <c r="H32"/>
  <c r="H28"/>
  <c r="H27" s="1"/>
  <c r="H21"/>
  <c r="H20" s="1"/>
  <c r="H15"/>
  <c r="H14" s="1"/>
  <c r="H59"/>
  <c r="H60"/>
  <c r="H69"/>
  <c r="H84"/>
  <c r="H113"/>
  <c r="H112" s="1"/>
  <c r="H127"/>
  <c r="H126" s="1"/>
  <c r="H134"/>
  <c r="H133" s="1"/>
  <c r="H152"/>
  <c r="H150" s="1"/>
  <c r="H158"/>
  <c r="H156" s="1"/>
  <c r="H162"/>
  <c r="H160" s="1"/>
  <c r="H170"/>
  <c r="H169" s="1"/>
  <c r="H180"/>
  <c r="H178" s="1"/>
  <c r="H51"/>
  <c r="G51"/>
  <c r="G185"/>
  <c r="G184" s="1"/>
  <c r="H118"/>
  <c r="G118"/>
  <c r="G152"/>
  <c r="K153"/>
  <c r="J153"/>
  <c r="I153"/>
  <c r="I117"/>
  <c r="H116"/>
  <c r="H115" s="1"/>
  <c r="J117"/>
  <c r="J114"/>
  <c r="H90"/>
  <c r="G90"/>
  <c r="J42"/>
  <c r="K42"/>
  <c r="I42"/>
  <c r="F52" i="2"/>
  <c r="G36"/>
  <c r="E36"/>
  <c r="F36" s="1"/>
  <c r="E27"/>
  <c r="E26" s="1"/>
  <c r="G27"/>
  <c r="F44"/>
  <c r="H39"/>
  <c r="F39"/>
  <c r="J39"/>
  <c r="F38"/>
  <c r="K37"/>
  <c r="J37"/>
  <c r="I37"/>
  <c r="H37"/>
  <c r="F37"/>
  <c r="E32"/>
  <c r="G32"/>
  <c r="H30"/>
  <c r="I30"/>
  <c r="J30"/>
  <c r="K30"/>
  <c r="F30"/>
  <c r="H16"/>
  <c r="H15" s="1"/>
  <c r="I16"/>
  <c r="D27"/>
  <c r="D32"/>
  <c r="C32"/>
  <c r="D36"/>
  <c r="C49"/>
  <c r="C45"/>
  <c r="C42"/>
  <c r="C27"/>
  <c r="C26" s="1"/>
  <c r="C24"/>
  <c r="C20"/>
  <c r="C12" s="1"/>
  <c r="C11" s="1"/>
  <c r="C17"/>
  <c r="C15"/>
  <c r="C13"/>
  <c r="H179" i="1" l="1"/>
  <c r="G26" i="2"/>
  <c r="H161" i="1"/>
  <c r="H157"/>
  <c r="H151"/>
  <c r="H111"/>
  <c r="H110" s="1"/>
  <c r="H149"/>
  <c r="H148" s="1"/>
  <c r="H19"/>
  <c r="H18"/>
  <c r="H13"/>
  <c r="H12"/>
  <c r="H109"/>
  <c r="J118"/>
  <c r="I118"/>
  <c r="C41" i="2"/>
  <c r="C40" s="1"/>
  <c r="C53" s="1"/>
  <c r="D26"/>
  <c r="E118" i="1"/>
  <c r="E61"/>
  <c r="E60" s="1"/>
  <c r="E59" s="1"/>
  <c r="E62"/>
  <c r="D62"/>
  <c r="D61" s="1"/>
  <c r="D60" s="1"/>
  <c r="D59" s="1"/>
  <c r="C62"/>
  <c r="C61" s="1"/>
  <c r="C60" s="1"/>
  <c r="C59" s="1"/>
  <c r="K63"/>
  <c r="K45"/>
  <c r="J45"/>
  <c r="I45"/>
  <c r="K58"/>
  <c r="J58"/>
  <c r="I58"/>
  <c r="H57"/>
  <c r="G57"/>
  <c r="G56" s="1"/>
  <c r="E57"/>
  <c r="E56" s="1"/>
  <c r="C57"/>
  <c r="C56" s="1"/>
  <c r="H56"/>
  <c r="C185"/>
  <c r="C184" s="1"/>
  <c r="C183" s="1"/>
  <c r="C182" s="1"/>
  <c r="C180"/>
  <c r="C179" s="1"/>
  <c r="C176"/>
  <c r="C173"/>
  <c r="C170"/>
  <c r="C169" s="1"/>
  <c r="C162"/>
  <c r="C161" s="1"/>
  <c r="C158"/>
  <c r="C157" s="1"/>
  <c r="C152"/>
  <c r="C151" s="1"/>
  <c r="C145"/>
  <c r="C144" s="1"/>
  <c r="C138"/>
  <c r="C137" s="1"/>
  <c r="C136" s="1"/>
  <c r="C134"/>
  <c r="C133" s="1"/>
  <c r="C124"/>
  <c r="C123" s="1"/>
  <c r="C120" s="1"/>
  <c r="C113"/>
  <c r="C112" s="1"/>
  <c r="C111" s="1"/>
  <c r="C110" s="1"/>
  <c r="C105"/>
  <c r="C104" s="1"/>
  <c r="C101" s="1"/>
  <c r="C97"/>
  <c r="C96" s="1"/>
  <c r="C95" s="1"/>
  <c r="C94" s="1"/>
  <c r="C90"/>
  <c r="C87"/>
  <c r="C84"/>
  <c r="C76"/>
  <c r="C75" s="1"/>
  <c r="C74" s="1"/>
  <c r="C72"/>
  <c r="C69"/>
  <c r="C54"/>
  <c r="C53" s="1"/>
  <c r="C49"/>
  <c r="C47"/>
  <c r="C40"/>
  <c r="C36"/>
  <c r="C32"/>
  <c r="C28"/>
  <c r="C27" s="1"/>
  <c r="C21"/>
  <c r="C20" s="1"/>
  <c r="C15"/>
  <c r="C14" s="1"/>
  <c r="C12" s="1"/>
  <c r="H76"/>
  <c r="H185"/>
  <c r="H184" s="1"/>
  <c r="H183" s="1"/>
  <c r="H182" s="1"/>
  <c r="H176"/>
  <c r="H145"/>
  <c r="H144" s="1"/>
  <c r="H138"/>
  <c r="H137" s="1"/>
  <c r="H136" s="1"/>
  <c r="H132" s="1"/>
  <c r="H130" s="1"/>
  <c r="H87"/>
  <c r="H83" s="1"/>
  <c r="H72"/>
  <c r="H68" s="1"/>
  <c r="G183"/>
  <c r="G182" s="1"/>
  <c r="G173"/>
  <c r="G176"/>
  <c r="G162"/>
  <c r="G161" s="1"/>
  <c r="G145"/>
  <c r="G144" s="1"/>
  <c r="G138"/>
  <c r="G137" s="1"/>
  <c r="G136" s="1"/>
  <c r="G127"/>
  <c r="G126" s="1"/>
  <c r="G116"/>
  <c r="I116" s="1"/>
  <c r="G113"/>
  <c r="J113" s="1"/>
  <c r="G84"/>
  <c r="G87"/>
  <c r="G76"/>
  <c r="G75" s="1"/>
  <c r="G72"/>
  <c r="G69"/>
  <c r="H80" l="1"/>
  <c r="H82"/>
  <c r="H81" s="1"/>
  <c r="C103"/>
  <c r="C102" s="1"/>
  <c r="G115"/>
  <c r="J116"/>
  <c r="K60"/>
  <c r="F59"/>
  <c r="K59"/>
  <c r="C172"/>
  <c r="C166" s="1"/>
  <c r="C178"/>
  <c r="J62"/>
  <c r="K61"/>
  <c r="L59"/>
  <c r="G60"/>
  <c r="G59"/>
  <c r="I59" s="1"/>
  <c r="J61"/>
  <c r="I62"/>
  <c r="K62"/>
  <c r="J59"/>
  <c r="I61"/>
  <c r="C93"/>
  <c r="C150"/>
  <c r="K56"/>
  <c r="J57"/>
  <c r="G68"/>
  <c r="G172"/>
  <c r="C31"/>
  <c r="C26" s="1"/>
  <c r="C25" s="1"/>
  <c r="C24" s="1"/>
  <c r="C68"/>
  <c r="C66" s="1"/>
  <c r="C83"/>
  <c r="C82" s="1"/>
  <c r="C81" s="1"/>
  <c r="C143"/>
  <c r="C142" s="1"/>
  <c r="C141" s="1"/>
  <c r="C156"/>
  <c r="C160"/>
  <c r="J56"/>
  <c r="I57"/>
  <c r="K57"/>
  <c r="I56"/>
  <c r="C18"/>
  <c r="C19"/>
  <c r="C108"/>
  <c r="C109"/>
  <c r="C168"/>
  <c r="C167" s="1"/>
  <c r="C132"/>
  <c r="C130" s="1"/>
  <c r="K51" i="2"/>
  <c r="K50"/>
  <c r="K48"/>
  <c r="K47"/>
  <c r="K46"/>
  <c r="K43"/>
  <c r="K38"/>
  <c r="K34"/>
  <c r="K33"/>
  <c r="K31"/>
  <c r="K29"/>
  <c r="K28"/>
  <c r="K25"/>
  <c r="K23"/>
  <c r="K22"/>
  <c r="K21"/>
  <c r="K18"/>
  <c r="K14"/>
  <c r="J51"/>
  <c r="J50"/>
  <c r="J48"/>
  <c r="J47"/>
  <c r="J46"/>
  <c r="J44"/>
  <c r="J43"/>
  <c r="J38"/>
  <c r="J35"/>
  <c r="J34"/>
  <c r="J33"/>
  <c r="J31"/>
  <c r="J29"/>
  <c r="J28"/>
  <c r="J25"/>
  <c r="J23"/>
  <c r="J22"/>
  <c r="J21"/>
  <c r="J19"/>
  <c r="J18"/>
  <c r="J16"/>
  <c r="J14"/>
  <c r="G42"/>
  <c r="K42" s="1"/>
  <c r="H35"/>
  <c r="G15"/>
  <c r="F35"/>
  <c r="F34"/>
  <c r="F33"/>
  <c r="F31"/>
  <c r="F29"/>
  <c r="F28"/>
  <c r="F25"/>
  <c r="F23"/>
  <c r="F22"/>
  <c r="F21"/>
  <c r="F19"/>
  <c r="F18"/>
  <c r="F16"/>
  <c r="F14"/>
  <c r="E15"/>
  <c r="F32" l="1"/>
  <c r="J115" i="1"/>
  <c r="I115"/>
  <c r="J15" i="2"/>
  <c r="I15"/>
  <c r="J42"/>
  <c r="C80" i="1"/>
  <c r="C67"/>
  <c r="C149"/>
  <c r="C148" s="1"/>
  <c r="C11"/>
  <c r="C129"/>
  <c r="D184"/>
  <c r="D183" s="1"/>
  <c r="D182" s="1"/>
  <c r="D179"/>
  <c r="D178" s="1"/>
  <c r="D172"/>
  <c r="D169"/>
  <c r="D161"/>
  <c r="D160" s="1"/>
  <c r="D157"/>
  <c r="D156" s="1"/>
  <c r="D151"/>
  <c r="D150" s="1"/>
  <c r="D144"/>
  <c r="D137"/>
  <c r="D136" s="1"/>
  <c r="D133"/>
  <c r="D126"/>
  <c r="D123"/>
  <c r="D118"/>
  <c r="D112"/>
  <c r="D115"/>
  <c r="D83"/>
  <c r="D82" s="1"/>
  <c r="D81" s="1"/>
  <c r="D80" s="1"/>
  <c r="D68"/>
  <c r="D75"/>
  <c r="D74" s="1"/>
  <c r="D27"/>
  <c r="D31"/>
  <c r="D20"/>
  <c r="D19" s="1"/>
  <c r="D18" s="1"/>
  <c r="D14"/>
  <c r="D13" s="1"/>
  <c r="D12" s="1"/>
  <c r="D26" l="1"/>
  <c r="D25" s="1"/>
  <c r="D24" s="1"/>
  <c r="D66"/>
  <c r="C10"/>
  <c r="D111"/>
  <c r="D122"/>
  <c r="D121" s="1"/>
  <c r="D120" s="1"/>
  <c r="D132"/>
  <c r="D130" s="1"/>
  <c r="D67"/>
  <c r="D110"/>
  <c r="D109" s="1"/>
  <c r="D168"/>
  <c r="D167" s="1"/>
  <c r="D166" s="1"/>
  <c r="D17" i="2"/>
  <c r="D15"/>
  <c r="F15" s="1"/>
  <c r="D11" i="1" l="1"/>
  <c r="L155"/>
  <c r="K186"/>
  <c r="K185"/>
  <c r="K184"/>
  <c r="K183"/>
  <c r="K182"/>
  <c r="K181"/>
  <c r="K177"/>
  <c r="K176"/>
  <c r="K175"/>
  <c r="K174"/>
  <c r="K171"/>
  <c r="K165"/>
  <c r="K164"/>
  <c r="K163"/>
  <c r="K159"/>
  <c r="K155"/>
  <c r="K154"/>
  <c r="K147"/>
  <c r="K146"/>
  <c r="K145"/>
  <c r="K144"/>
  <c r="K140"/>
  <c r="K139"/>
  <c r="K138"/>
  <c r="K137"/>
  <c r="K136"/>
  <c r="K135"/>
  <c r="K128"/>
  <c r="K127"/>
  <c r="K126"/>
  <c r="K125"/>
  <c r="K122"/>
  <c r="K121"/>
  <c r="K117"/>
  <c r="K116"/>
  <c r="K115"/>
  <c r="K114"/>
  <c r="K113"/>
  <c r="K107"/>
  <c r="K106"/>
  <c r="K103"/>
  <c r="K102"/>
  <c r="K100"/>
  <c r="K99"/>
  <c r="K98"/>
  <c r="K92"/>
  <c r="K91"/>
  <c r="K89"/>
  <c r="K88"/>
  <c r="K87"/>
  <c r="K86"/>
  <c r="K85"/>
  <c r="K79"/>
  <c r="K78"/>
  <c r="K77"/>
  <c r="K76"/>
  <c r="K73"/>
  <c r="K72"/>
  <c r="K71"/>
  <c r="K70"/>
  <c r="K68"/>
  <c r="K65"/>
  <c r="K64"/>
  <c r="K55"/>
  <c r="K52"/>
  <c r="K51"/>
  <c r="K50"/>
  <c r="K48"/>
  <c r="K46"/>
  <c r="K44"/>
  <c r="K43"/>
  <c r="K41"/>
  <c r="K39"/>
  <c r="K38"/>
  <c r="K37"/>
  <c r="K35"/>
  <c r="K34"/>
  <c r="K33"/>
  <c r="K30"/>
  <c r="K29"/>
  <c r="K23"/>
  <c r="K22"/>
  <c r="K17"/>
  <c r="K16"/>
  <c r="K13"/>
  <c r="D149" l="1"/>
  <c r="E185" l="1"/>
  <c r="E184" s="1"/>
  <c r="E183" s="1"/>
  <c r="E182" s="1"/>
  <c r="E170"/>
  <c r="E176"/>
  <c r="D148"/>
  <c r="E145" l="1"/>
  <c r="E144" s="1"/>
  <c r="E143" s="1"/>
  <c r="E142" s="1"/>
  <c r="E138" l="1"/>
  <c r="E137" s="1"/>
  <c r="E136" s="1"/>
  <c r="E127"/>
  <c r="E126" s="1"/>
  <c r="E113" l="1"/>
  <c r="E116"/>
  <c r="E115" s="1"/>
  <c r="E84"/>
  <c r="E87"/>
  <c r="F87" s="1"/>
  <c r="E76"/>
  <c r="E72"/>
  <c r="E69"/>
  <c r="E54"/>
  <c r="E53" s="1"/>
  <c r="E32"/>
  <c r="E68" l="1"/>
  <c r="D108"/>
  <c r="I51" i="2" l="1"/>
  <c r="H51"/>
  <c r="F51"/>
  <c r="I50"/>
  <c r="H50"/>
  <c r="F50"/>
  <c r="G49"/>
  <c r="E49"/>
  <c r="D49"/>
  <c r="I48"/>
  <c r="H48"/>
  <c r="F48"/>
  <c r="I47"/>
  <c r="H47"/>
  <c r="F47"/>
  <c r="I46"/>
  <c r="H46"/>
  <c r="F46"/>
  <c r="G45"/>
  <c r="E45"/>
  <c r="D45"/>
  <c r="H44"/>
  <c r="I43"/>
  <c r="H43"/>
  <c r="F43"/>
  <c r="E42"/>
  <c r="H42" s="1"/>
  <c r="D42"/>
  <c r="H38"/>
  <c r="H34"/>
  <c r="H33"/>
  <c r="I31"/>
  <c r="H31"/>
  <c r="I29"/>
  <c r="H29"/>
  <c r="I28"/>
  <c r="H28"/>
  <c r="I25"/>
  <c r="H25"/>
  <c r="G24"/>
  <c r="E24"/>
  <c r="D24"/>
  <c r="I23"/>
  <c r="H23"/>
  <c r="I22"/>
  <c r="H22"/>
  <c r="I21"/>
  <c r="H21"/>
  <c r="G20"/>
  <c r="E20"/>
  <c r="D20"/>
  <c r="H19"/>
  <c r="I18"/>
  <c r="H18"/>
  <c r="G17"/>
  <c r="E17"/>
  <c r="F17" s="1"/>
  <c r="I14"/>
  <c r="H14"/>
  <c r="G13"/>
  <c r="E13"/>
  <c r="D13"/>
  <c r="D12" l="1"/>
  <c r="G12"/>
  <c r="G11" s="1"/>
  <c r="F13"/>
  <c r="F27"/>
  <c r="F26"/>
  <c r="F20"/>
  <c r="K24"/>
  <c r="J24"/>
  <c r="K13"/>
  <c r="J13"/>
  <c r="K17"/>
  <c r="J17"/>
  <c r="K20"/>
  <c r="J20"/>
  <c r="K27"/>
  <c r="J27"/>
  <c r="H26"/>
  <c r="G41"/>
  <c r="G40" s="1"/>
  <c r="K45"/>
  <c r="J45"/>
  <c r="K49"/>
  <c r="J49"/>
  <c r="F24"/>
  <c r="E12"/>
  <c r="I49"/>
  <c r="H24"/>
  <c r="I13"/>
  <c r="I26"/>
  <c r="H45"/>
  <c r="H20"/>
  <c r="I27"/>
  <c r="H13"/>
  <c r="I17"/>
  <c r="I20"/>
  <c r="H27"/>
  <c r="E41"/>
  <c r="E40" s="1"/>
  <c r="F45"/>
  <c r="I45"/>
  <c r="F49"/>
  <c r="I24"/>
  <c r="H17"/>
  <c r="D41"/>
  <c r="D40" s="1"/>
  <c r="F42"/>
  <c r="I42"/>
  <c r="H49"/>
  <c r="J175" i="1"/>
  <c r="J174"/>
  <c r="J171"/>
  <c r="J165"/>
  <c r="J164"/>
  <c r="J163"/>
  <c r="J159"/>
  <c r="J154"/>
  <c r="J147"/>
  <c r="J146"/>
  <c r="J125"/>
  <c r="J107"/>
  <c r="J106"/>
  <c r="J98"/>
  <c r="J92"/>
  <c r="J91"/>
  <c r="J88"/>
  <c r="J78"/>
  <c r="J77"/>
  <c r="J70"/>
  <c r="J55"/>
  <c r="J50"/>
  <c r="J48"/>
  <c r="J46"/>
  <c r="J44"/>
  <c r="J43"/>
  <c r="J41"/>
  <c r="J37"/>
  <c r="J35"/>
  <c r="J34"/>
  <c r="J33"/>
  <c r="J30"/>
  <c r="J29"/>
  <c r="J23"/>
  <c r="J22"/>
  <c r="I175"/>
  <c r="I174"/>
  <c r="I171"/>
  <c r="I165"/>
  <c r="I164"/>
  <c r="I163"/>
  <c r="I159"/>
  <c r="I154"/>
  <c r="I147"/>
  <c r="I146"/>
  <c r="I125"/>
  <c r="I114"/>
  <c r="I107"/>
  <c r="I106"/>
  <c r="I98"/>
  <c r="I92"/>
  <c r="I91"/>
  <c r="I89"/>
  <c r="I88"/>
  <c r="I79"/>
  <c r="I78"/>
  <c r="I77"/>
  <c r="I70"/>
  <c r="I55"/>
  <c r="I50"/>
  <c r="I48"/>
  <c r="I46"/>
  <c r="I44"/>
  <c r="I43"/>
  <c r="I41"/>
  <c r="I39"/>
  <c r="I38"/>
  <c r="I37"/>
  <c r="I35"/>
  <c r="I34"/>
  <c r="I33"/>
  <c r="I30"/>
  <c r="I29"/>
  <c r="I23"/>
  <c r="I22"/>
  <c r="H173"/>
  <c r="H172" s="1"/>
  <c r="K157"/>
  <c r="H105"/>
  <c r="H54"/>
  <c r="G170"/>
  <c r="G169" s="1"/>
  <c r="G168" s="1"/>
  <c r="G158"/>
  <c r="G134"/>
  <c r="G133" s="1"/>
  <c r="G132" s="1"/>
  <c r="G130" s="1"/>
  <c r="G105"/>
  <c r="G83"/>
  <c r="G82" s="1"/>
  <c r="G81" s="1"/>
  <c r="G54"/>
  <c r="G53" s="1"/>
  <c r="G21"/>
  <c r="G20" s="1"/>
  <c r="H166" l="1"/>
  <c r="H168"/>
  <c r="H167" s="1"/>
  <c r="F12" i="2"/>
  <c r="K12"/>
  <c r="J12"/>
  <c r="K26"/>
  <c r="J26"/>
  <c r="H40"/>
  <c r="K41"/>
  <c r="J41"/>
  <c r="G156" i="1"/>
  <c r="G157"/>
  <c r="G18"/>
  <c r="G19"/>
  <c r="K173"/>
  <c r="K170"/>
  <c r="K158"/>
  <c r="K105"/>
  <c r="K90"/>
  <c r="K84"/>
  <c r="K69"/>
  <c r="K54"/>
  <c r="K28"/>
  <c r="I20"/>
  <c r="K21"/>
  <c r="G166"/>
  <c r="G167"/>
  <c r="I40" i="2"/>
  <c r="H41"/>
  <c r="D11"/>
  <c r="D53" s="1"/>
  <c r="J158" i="1"/>
  <c r="J173"/>
  <c r="I69"/>
  <c r="J84"/>
  <c r="J135"/>
  <c r="I170"/>
  <c r="J21"/>
  <c r="J54"/>
  <c r="J90"/>
  <c r="I105"/>
  <c r="J145"/>
  <c r="I76"/>
  <c r="I21"/>
  <c r="I54"/>
  <c r="I90"/>
  <c r="I135"/>
  <c r="I145"/>
  <c r="I173"/>
  <c r="J69"/>
  <c r="J76"/>
  <c r="J105"/>
  <c r="J170"/>
  <c r="H53"/>
  <c r="I84"/>
  <c r="I158"/>
  <c r="I41" i="2"/>
  <c r="H12"/>
  <c r="I12"/>
  <c r="F40"/>
  <c r="E11"/>
  <c r="F41"/>
  <c r="E158" i="1"/>
  <c r="E173"/>
  <c r="E169"/>
  <c r="E90"/>
  <c r="E83" s="1"/>
  <c r="E105"/>
  <c r="E104" s="1"/>
  <c r="E103" s="1"/>
  <c r="E102" s="1"/>
  <c r="E101" s="1"/>
  <c r="E21"/>
  <c r="E20" s="1"/>
  <c r="E82" l="1"/>
  <c r="F83"/>
  <c r="F11" i="2"/>
  <c r="K11"/>
  <c r="J11"/>
  <c r="G53"/>
  <c r="K40"/>
  <c r="J40"/>
  <c r="J20" i="1"/>
  <c r="E18"/>
  <c r="E19"/>
  <c r="K133"/>
  <c r="I172"/>
  <c r="L172"/>
  <c r="K172"/>
  <c r="L169"/>
  <c r="K169"/>
  <c r="J156"/>
  <c r="L156"/>
  <c r="K156"/>
  <c r="I134"/>
  <c r="K134"/>
  <c r="K53"/>
  <c r="J18"/>
  <c r="K20"/>
  <c r="E156"/>
  <c r="F156" s="1"/>
  <c r="E157"/>
  <c r="E172"/>
  <c r="E168" s="1"/>
  <c r="E167" s="1"/>
  <c r="J172"/>
  <c r="I156"/>
  <c r="J169"/>
  <c r="J134"/>
  <c r="I169"/>
  <c r="I53"/>
  <c r="J53"/>
  <c r="E134"/>
  <c r="E133" s="1"/>
  <c r="E131" s="1"/>
  <c r="E130" s="1"/>
  <c r="I18"/>
  <c r="E53" i="2"/>
  <c r="F53" s="1"/>
  <c r="I11"/>
  <c r="H11"/>
  <c r="E81" i="1" l="1"/>
  <c r="F81" s="1"/>
  <c r="F82"/>
  <c r="E166"/>
  <c r="K53" i="2"/>
  <c r="J53"/>
  <c r="K168" i="1"/>
  <c r="J166"/>
  <c r="K166"/>
  <c r="L166"/>
  <c r="K19"/>
  <c r="L18"/>
  <c r="K18"/>
  <c r="I166"/>
  <c r="I53" i="2"/>
  <c r="H53"/>
  <c r="K151" i="1"/>
  <c r="H104"/>
  <c r="H97"/>
  <c r="H40"/>
  <c r="E180"/>
  <c r="E179" s="1"/>
  <c r="E178" s="1"/>
  <c r="E162"/>
  <c r="E161" s="1"/>
  <c r="E124"/>
  <c r="E123" s="1"/>
  <c r="E122" s="1"/>
  <c r="E121" s="1"/>
  <c r="E120" s="1"/>
  <c r="E97"/>
  <c r="E96" s="1"/>
  <c r="E95" s="1"/>
  <c r="E94" s="1"/>
  <c r="E49"/>
  <c r="E47"/>
  <c r="E40"/>
  <c r="E36"/>
  <c r="E28"/>
  <c r="E27" s="1"/>
  <c r="E15"/>
  <c r="E14" s="1"/>
  <c r="K161" l="1"/>
  <c r="K167"/>
  <c r="K162"/>
  <c r="K152"/>
  <c r="K104"/>
  <c r="K97"/>
  <c r="K47"/>
  <c r="K40"/>
  <c r="K36"/>
  <c r="K32"/>
  <c r="K15"/>
  <c r="E13"/>
  <c r="E12" s="1"/>
  <c r="E31"/>
  <c r="E26" s="1"/>
  <c r="E25" s="1"/>
  <c r="E24" s="1"/>
  <c r="F166"/>
  <c r="E160"/>
  <c r="E75"/>
  <c r="E74" s="1"/>
  <c r="E67" s="1"/>
  <c r="E93"/>
  <c r="E112"/>
  <c r="E111" s="1"/>
  <c r="E110" s="1"/>
  <c r="D143"/>
  <c r="D142" s="1"/>
  <c r="D141" s="1"/>
  <c r="D104"/>
  <c r="D101" s="1"/>
  <c r="D96"/>
  <c r="D95" s="1"/>
  <c r="D94" s="1"/>
  <c r="D93" s="1"/>
  <c r="G36"/>
  <c r="I36" s="1"/>
  <c r="I162"/>
  <c r="G124"/>
  <c r="G104"/>
  <c r="J104" s="1"/>
  <c r="G97"/>
  <c r="I97" s="1"/>
  <c r="J152" l="1"/>
  <c r="G151"/>
  <c r="K82"/>
  <c r="K83"/>
  <c r="K14"/>
  <c r="E149"/>
  <c r="E148" s="1"/>
  <c r="J162"/>
  <c r="J97"/>
  <c r="J36"/>
  <c r="I152"/>
  <c r="I104"/>
  <c r="F94"/>
  <c r="F160"/>
  <c r="E141"/>
  <c r="E80"/>
  <c r="E66"/>
  <c r="E11" s="1"/>
  <c r="J83"/>
  <c r="G32"/>
  <c r="G40"/>
  <c r="G28"/>
  <c r="G27" s="1"/>
  <c r="G15"/>
  <c r="K81" l="1"/>
  <c r="I32"/>
  <c r="J32"/>
  <c r="J40"/>
  <c r="I40"/>
  <c r="I47"/>
  <c r="J47"/>
  <c r="I83"/>
  <c r="I28"/>
  <c r="J28"/>
  <c r="E108"/>
  <c r="E109"/>
  <c r="D129" l="1"/>
  <c r="D10" s="1"/>
  <c r="E129"/>
  <c r="E10" s="1"/>
  <c r="J17" l="1"/>
  <c r="I17"/>
  <c r="J16"/>
  <c r="I16"/>
  <c r="G180"/>
  <c r="G179" s="1"/>
  <c r="G160"/>
  <c r="G143"/>
  <c r="G142" s="1"/>
  <c r="G112"/>
  <c r="G111" s="1"/>
  <c r="G110" s="1"/>
  <c r="G74"/>
  <c r="G67" s="1"/>
  <c r="G14"/>
  <c r="G12" l="1"/>
  <c r="G13"/>
  <c r="I13" s="1"/>
  <c r="G178"/>
  <c r="I181"/>
  <c r="J181"/>
  <c r="G66"/>
  <c r="G123"/>
  <c r="G121" s="1"/>
  <c r="G120" s="1"/>
  <c r="G108" s="1"/>
  <c r="G49"/>
  <c r="G31" s="1"/>
  <c r="G26" s="1"/>
  <c r="G25" s="1"/>
  <c r="G24" s="1"/>
  <c r="G80"/>
  <c r="G96"/>
  <c r="G95" s="1"/>
  <c r="G94" s="1"/>
  <c r="G109"/>
  <c r="F178"/>
  <c r="H143"/>
  <c r="H142" s="1"/>
  <c r="G11" l="1"/>
  <c r="K179"/>
  <c r="K180"/>
  <c r="K142"/>
  <c r="K143"/>
  <c r="J180"/>
  <c r="I180"/>
  <c r="I143"/>
  <c r="J143"/>
  <c r="H75"/>
  <c r="G150"/>
  <c r="G149" s="1"/>
  <c r="G148" s="1"/>
  <c r="G141"/>
  <c r="F130"/>
  <c r="G129" l="1"/>
  <c r="L178"/>
  <c r="K178"/>
  <c r="K75"/>
  <c r="I178"/>
  <c r="J178"/>
  <c r="J75"/>
  <c r="I75"/>
  <c r="F141"/>
  <c r="H74"/>
  <c r="H49"/>
  <c r="H31" s="1"/>
  <c r="H26" s="1"/>
  <c r="H25" s="1"/>
  <c r="H24" s="1"/>
  <c r="F66"/>
  <c r="H96"/>
  <c r="F101"/>
  <c r="H66" l="1"/>
  <c r="H67"/>
  <c r="K67" s="1"/>
  <c r="H11"/>
  <c r="L160"/>
  <c r="K160"/>
  <c r="K49"/>
  <c r="K96"/>
  <c r="K74"/>
  <c r="J160"/>
  <c r="I160"/>
  <c r="I142"/>
  <c r="J142"/>
  <c r="I49"/>
  <c r="J49"/>
  <c r="J68"/>
  <c r="I68"/>
  <c r="I74"/>
  <c r="J74"/>
  <c r="J96"/>
  <c r="I96"/>
  <c r="H141"/>
  <c r="H129" s="1"/>
  <c r="H124"/>
  <c r="J15"/>
  <c r="I15"/>
  <c r="G101"/>
  <c r="H95"/>
  <c r="J112" l="1"/>
  <c r="K149"/>
  <c r="L149"/>
  <c r="K110"/>
  <c r="K111"/>
  <c r="K148"/>
  <c r="L150"/>
  <c r="K150"/>
  <c r="L141"/>
  <c r="K141"/>
  <c r="K124"/>
  <c r="K80"/>
  <c r="L80"/>
  <c r="K31"/>
  <c r="K27"/>
  <c r="K95"/>
  <c r="I112"/>
  <c r="K112"/>
  <c r="L66"/>
  <c r="K66"/>
  <c r="J150"/>
  <c r="I150"/>
  <c r="J80"/>
  <c r="I80"/>
  <c r="I124"/>
  <c r="J124"/>
  <c r="J133"/>
  <c r="I133"/>
  <c r="J141"/>
  <c r="I141"/>
  <c r="J27"/>
  <c r="I27"/>
  <c r="I95"/>
  <c r="J95"/>
  <c r="J66"/>
  <c r="I66"/>
  <c r="G93"/>
  <c r="G10" s="1"/>
  <c r="H123"/>
  <c r="I14"/>
  <c r="J14"/>
  <c r="F150"/>
  <c r="F80"/>
  <c r="H94"/>
  <c r="H101"/>
  <c r="F109"/>
  <c r="L148" l="1"/>
  <c r="K132"/>
  <c r="K123"/>
  <c r="L101"/>
  <c r="K101"/>
  <c r="L24"/>
  <c r="K24"/>
  <c r="K26"/>
  <c r="K12"/>
  <c r="L12"/>
  <c r="L94"/>
  <c r="K94"/>
  <c r="I132"/>
  <c r="J132"/>
  <c r="J123"/>
  <c r="I123"/>
  <c r="I24"/>
  <c r="J24"/>
  <c r="H93"/>
  <c r="I101"/>
  <c r="J101"/>
  <c r="J148"/>
  <c r="I148"/>
  <c r="J94"/>
  <c r="I94"/>
  <c r="H120"/>
  <c r="H108" s="1"/>
  <c r="J12"/>
  <c r="I12"/>
  <c r="F148"/>
  <c r="J109"/>
  <c r="F120"/>
  <c r="F129"/>
  <c r="H10" l="1"/>
  <c r="L11"/>
  <c r="I129"/>
  <c r="K130"/>
  <c r="L130"/>
  <c r="L120"/>
  <c r="K120"/>
  <c r="L25"/>
  <c r="K25"/>
  <c r="K11"/>
  <c r="J93"/>
  <c r="L93"/>
  <c r="K93"/>
  <c r="I109"/>
  <c r="K109"/>
  <c r="I93"/>
  <c r="I120"/>
  <c r="J120"/>
  <c r="J130"/>
  <c r="I130"/>
  <c r="F24"/>
  <c r="F108"/>
  <c r="F12"/>
  <c r="L10" l="1"/>
  <c r="J129"/>
  <c r="L129"/>
  <c r="K129"/>
  <c r="K108"/>
  <c r="L108"/>
  <c r="J108"/>
  <c r="I108"/>
  <c r="J11"/>
  <c r="I11"/>
  <c r="F11"/>
  <c r="I10" l="1"/>
  <c r="K10"/>
  <c r="J10"/>
  <c r="F10"/>
  <c r="F93"/>
</calcChain>
</file>

<file path=xl/sharedStrings.xml><?xml version="1.0" encoding="utf-8"?>
<sst xmlns="http://schemas.openxmlformats.org/spreadsheetml/2006/main" count="521" uniqueCount="398">
  <si>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</si>
  <si>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</si>
  <si>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</si>
  <si>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</si>
  <si>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</si>
  <si>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</si>
  <si>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</si>
  <si>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</si>
  <si>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</si>
  <si>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</si>
  <si>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</si>
  <si>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</si>
  <si>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</si>
  <si>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</si>
  <si>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</si>
  <si>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</si>
  <si>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</si>
  <si>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</si>
  <si>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</si>
  <si>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</si>
  <si>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 xml:space="preserve">Органы юстиции </t>
  </si>
  <si>
    <t>Государственная регистрация актов гражданского состояния</t>
  </si>
  <si>
    <t>Национальная экономика</t>
  </si>
  <si>
    <t>Другие вопросы в области экономики</t>
  </si>
  <si>
    <t>Мероприятия по землеустройству и землепользованию</t>
  </si>
  <si>
    <t>Жилищно-коммунальное хозяйство</t>
  </si>
  <si>
    <t xml:space="preserve"> БР от Решения о бюджете</t>
  </si>
  <si>
    <t>Национальная оборона</t>
  </si>
  <si>
    <t>Осуществление первичного воинского учета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</si>
  <si>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</si>
  <si>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</si>
  <si>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</si>
  <si>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Уличное освещение</t>
  </si>
  <si>
    <t>Коммунальные услуги</t>
  </si>
  <si>
    <t>Функционирование высшего должностного лица субъекта Российской Федерации и муниципального образования</t>
  </si>
  <si>
    <t>БЕЗВОЗМЕЗДНЫЕ ПОСТУПЛЕНИЯ ОТ ДРУГИХ БЮДЖЕТОВ БЮДЖЕТНОЙ СИСТЕМЫ РОССИЙСКОЙ ФЕДЕРАЦИИ</t>
  </si>
  <si>
    <t xml:space="preserve">Иные межбюджетные трансферты 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</si>
  <si>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</si>
  <si>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</si>
  <si>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</si>
  <si>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</si>
  <si>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</si>
  <si>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</si>
  <si>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182 1 01 02000 00 0000 000</t>
  </si>
  <si>
    <t>НАЛОГИ НА СОВОКУПНЫЙ ДОХОД</t>
  </si>
  <si>
    <t>182 1 05 00000 00 0000 000</t>
  </si>
  <si>
    <t>Налог,взимаемый в связи с применением упрощенной системы налогообложения</t>
  </si>
  <si>
    <t>182 1 05 01000 00 0000 000</t>
  </si>
  <si>
    <t>НАЛОГ НА ИМУЩЕСТВО</t>
  </si>
  <si>
    <t>Налог на имущество физических лиц</t>
  </si>
  <si>
    <t>182 1 06 00000 00 0000 000</t>
  </si>
  <si>
    <t>Земельный налог</t>
  </si>
  <si>
    <t>Транспортный налог</t>
  </si>
  <si>
    <t>ГОСУДАРСТВЕННАЯ ПОШЛИНА</t>
  </si>
  <si>
    <t>Госпошлина за совершение нотариальных действий</t>
  </si>
  <si>
    <t>182 1 06 01000 00 0000 110</t>
  </si>
  <si>
    <t>182 1 06 06000 00 0000 110</t>
  </si>
  <si>
    <t>182 1 06 04000 02 0000 110</t>
  </si>
  <si>
    <t xml:space="preserve">ДОХОДЫ ОТ ИСПОЛЬЗОВАНИЯ ИМУЩЕСТВА ,НАХОДЯЩЕГОСЯ В ГОСУДАРСТВЕННОЙ И МУНИЦИПАЛЬНОЙ СОБСТВЕННОСТИ </t>
  </si>
  <si>
    <t>000 1 11 00000 00 0000 000</t>
  </si>
  <si>
    <t>Доходы от сдачи в аренду имущества,находящегося в оперативном управлении органов управления поселений и созданных ими учреждений (за исключением имущества муниципальных  автономных учреждений)</t>
  </si>
  <si>
    <t>Прочие поступления от использования имущества , находящегося в собственности поселений</t>
  </si>
  <si>
    <t xml:space="preserve">БЕЗВОЗМЕЗДНЫЕ ПОСТУПЛЕНИЯ </t>
  </si>
  <si>
    <t>Дотации от других бюджетов бюджетной системы Российской Федерации</t>
  </si>
  <si>
    <t>Субвенции из краевого фонда компенсаций (КФФП)</t>
  </si>
  <si>
    <t>Субвенции на реализацию федерального закона от 28.03.1998 года №53 ФЗ "О воинской обязанности и военной службе"</t>
  </si>
  <si>
    <t>Субвенции на реализацию Закона Хабаровского края от 29.09.2005 года №301 "О наделении отганов местного самоуправления полномочиями на государственную регистрацию актов гражданского состояния"</t>
  </si>
  <si>
    <t>Прочие межбюджетные трансферты, передаваемые бюджетам поселений</t>
  </si>
  <si>
    <t>ВСЕГО ДОХОДОВ</t>
  </si>
  <si>
    <t>Приложение №2</t>
  </si>
  <si>
    <t xml:space="preserve"> Бюджетной росписью (БР)</t>
  </si>
  <si>
    <t>Единый сельскохозяйственный налог</t>
  </si>
  <si>
    <t>182 1 05 03000 00 0000 000</t>
  </si>
  <si>
    <t>Невыясненные  поступления</t>
  </si>
  <si>
    <t>Другие общегосударственные расходы</t>
  </si>
  <si>
    <t>Реализация государственной политики в области приватизации и управлнения государственной и муниципальной собственности</t>
  </si>
  <si>
    <t>Национальная безопасность и правоохранительная деятельность</t>
  </si>
  <si>
    <t>Жилищное хозяйство</t>
  </si>
  <si>
    <t>Коммунальное хозяйство</t>
  </si>
  <si>
    <t>Мероприятия в области коммунального хозяйства</t>
  </si>
  <si>
    <t>Приложение №3</t>
  </si>
  <si>
    <t>Дотации бюджетам поселений на выравнивангие бюджетной обеспеченности (РФФПП)</t>
  </si>
  <si>
    <t>901 1 11 05013 10 0000 120</t>
  </si>
  <si>
    <t>Доходы ,получаемые  в виде арендной платы за земельные участки,государственная собственность 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</si>
  <si>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Социальная политика</t>
  </si>
  <si>
    <t>Иные межбюджетные трансферты</t>
  </si>
  <si>
    <t>ДОХОДЫ НАЛОГОВЫЕ И НЕНАЛОГОВЫЕ- всего</t>
  </si>
  <si>
    <t>НЕНАЛОГОВЫЕ ДОХОДЫ</t>
  </si>
  <si>
    <t>НАЛОГОВЫЕ ДОХОДЫ</t>
  </si>
  <si>
    <t>Прочие безвозмездные поступления</t>
  </si>
  <si>
    <t>Субсидии бюджетам бюджетной сстемыРоссийской Федерации</t>
  </si>
  <si>
    <t>Закон Хабаровского края от 24.11.2010 №49"О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</si>
  <si>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Фонд оплаты труда и страховые взносы</t>
  </si>
  <si>
    <t>Иные выплаты  персоналу, за исключением фонда оплаты труда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</si>
  <si>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</si>
  <si>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</si>
  <si>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</si>
  <si>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Прочие услуги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</si>
  <si>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</si>
  <si>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</si>
  <si>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</si>
  <si>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</si>
  <si>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925 01 00 0000000 000 000</t>
  </si>
  <si>
    <t>925 01 02 0000000 000 000</t>
  </si>
  <si>
    <t>Председатель законодательного(представительного) органа местного самоуправления</t>
  </si>
  <si>
    <t>925 01 03 0000000 000 000</t>
  </si>
  <si>
    <t>Бюджетные инвестиции в объекты капитального строительства государственной собственности субъектов Российской Федерации(объекты капстроительства собственности муниципальных образований)</t>
  </si>
  <si>
    <t>925 08 00 0000000 000 000</t>
  </si>
  <si>
    <t>Субсидии бюджетным учреждениям на финансирование муниципального задания  на оказание муниципальных услуг(выполнение работ)</t>
  </si>
  <si>
    <t>Другие вопросы в области культуры, кинематографии</t>
  </si>
  <si>
    <t>925 05 02 0921605 244 340</t>
  </si>
  <si>
    <t>Закон Хабаровского края от24.10.2010№49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</si>
  <si>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925 01 04 5210292 244 340</t>
  </si>
  <si>
    <t>925 01 04 5210292 244 000</t>
  </si>
  <si>
    <t>925 08 01 4409900 611 241</t>
  </si>
  <si>
    <t xml:space="preserve">исполнения доходов бюджета Де-Кастринского  сельского поселения  Ульчского муниципального района </t>
  </si>
  <si>
    <t>Утвержденные бюджетные назначения по отчету (ф.0503317)</t>
  </si>
  <si>
    <t>Доходжы от продажи земельных участков, государственная собственность на которые не разграничена и которые расположены в границах поселений</t>
  </si>
  <si>
    <t>(гр.4-гр.3)</t>
  </si>
  <si>
    <t>(гр8-гр.7)</t>
  </si>
  <si>
    <t>гр.8:гр.7х100</t>
  </si>
  <si>
    <t>925 1 08 00000 00 0000 110</t>
  </si>
  <si>
    <t>925 1 08 04020 01 1000 110</t>
  </si>
  <si>
    <t>925 1 11 09045 10 0000 120</t>
  </si>
  <si>
    <t>925 1 14 010501 00 0000 410</t>
  </si>
  <si>
    <t>925 1 14 06013 10 0000 430</t>
  </si>
  <si>
    <t>925 1 17 01050 10 0000 180</t>
  </si>
  <si>
    <t>925 2 00 00000 00 0000 000</t>
  </si>
  <si>
    <t>9252 02 00000 00 0000 000</t>
  </si>
  <si>
    <t>925 2 02 01000 00 0000 151</t>
  </si>
  <si>
    <t>925 2 02 01001 10 0000 151</t>
  </si>
  <si>
    <t>925 2 02 03000 00 0000 000</t>
  </si>
  <si>
    <t>925 2 02 03015 10 0000 151</t>
  </si>
  <si>
    <t>925 2 02 03003 10 0000 151</t>
  </si>
  <si>
    <t>925 2 02 03024 10 0000 151</t>
  </si>
  <si>
    <t>925 2 02 04000 00 0000 151</t>
  </si>
  <si>
    <t>925 2 02 04999 10 0000 151</t>
  </si>
  <si>
    <t>925 2 07 05030 10 0000 180</t>
  </si>
  <si>
    <t>925 10 01 0000000 000 000</t>
  </si>
  <si>
    <t>925 05 02 0000000 000 000</t>
  </si>
  <si>
    <t>925 05 01 0000000 000 000</t>
  </si>
  <si>
    <t>925 05 00 0000000 000 000</t>
  </si>
  <si>
    <t>925 04 12 0000000 000 000</t>
  </si>
  <si>
    <t>925 04 00 0000000 000 000</t>
  </si>
  <si>
    <t>925 03 10 0000000 000 000</t>
  </si>
  <si>
    <t>925 03 04 0000000 000 000</t>
  </si>
  <si>
    <t>925 03 00 0000000 000 000</t>
  </si>
  <si>
    <t>925 02 03 0000000 000 000</t>
  </si>
  <si>
    <t>925 01 13 0000000 000 000</t>
  </si>
  <si>
    <t>925 01 04 0000000 000 000</t>
  </si>
  <si>
    <t>Осуществление  части  полномочий по решению вопросов местного значения в соответствии с заключенными соглашениями -полномочия по разработке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</si>
  <si>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Резервные фонды</t>
  </si>
  <si>
    <t>925 01 11 0000000 000 000</t>
  </si>
  <si>
    <t>Защита населения и территории от чрезвычайных ситуаций природногои техногенного характера , гражданская оборона</t>
  </si>
  <si>
    <t>925 03 09 0000000 000 000</t>
  </si>
  <si>
    <t>925 04 09 0000000 000 000</t>
  </si>
  <si>
    <t>Дорожное хозяйство (дорожные фонды)</t>
  </si>
  <si>
    <t>Физическая культура и спорт</t>
  </si>
  <si>
    <t>925 11 00 0000000 000 000</t>
  </si>
  <si>
    <t>925 01 02 8110005 121 000</t>
  </si>
  <si>
    <t>925 01 02 8110005 000 000</t>
  </si>
  <si>
    <t>925 01 02 8110005 121 213</t>
  </si>
  <si>
    <t>925 01 02 8110005 121 211</t>
  </si>
  <si>
    <t>Обеспечение деятельности представительного органа местного самоуправления</t>
  </si>
  <si>
    <t>925 01 03 8200000 000 000</t>
  </si>
  <si>
    <t>925 01 03 8210005 000 000</t>
  </si>
  <si>
    <t>925 01 03 8210005 121 000</t>
  </si>
  <si>
    <t>925 01 03 8210005 121 211</t>
  </si>
  <si>
    <t>925 01 03 8210005 121 213</t>
  </si>
  <si>
    <t>Обеспечение функций аппарата органов местного самоуправления</t>
  </si>
  <si>
    <t>Администрация Де-Кастринского сельского поселения</t>
  </si>
  <si>
    <t>925 01 04 8310000 000 000</t>
  </si>
  <si>
    <t>925 01 04 8310005 000 000</t>
  </si>
  <si>
    <t>Аппарат органов местного самоуправления</t>
  </si>
  <si>
    <t>925 01 04 8310005 121 000</t>
  </si>
  <si>
    <t>925 01 04 8310005 121 211</t>
  </si>
  <si>
    <t>925 01 04 8310005 121 213</t>
  </si>
  <si>
    <t>Расходы на обеспечение функций аппарата органов местного самоуправления</t>
  </si>
  <si>
    <t>925 01 04 8310006 000 000</t>
  </si>
  <si>
    <t>925 01 04 8310006 122 000</t>
  </si>
  <si>
    <t>92501 04 8310006 122 212</t>
  </si>
  <si>
    <t>925 01 048310006 122 226</t>
  </si>
  <si>
    <t>925 01 04 8310006 242 000</t>
  </si>
  <si>
    <t>925 01 04 8310006 851 000</t>
  </si>
  <si>
    <t>925 01 04 8310006 851 290</t>
  </si>
  <si>
    <t>925 01 04 8310006 852 000</t>
  </si>
  <si>
    <t>925 01 04 8310006 852 290</t>
  </si>
  <si>
    <t>925 01 04 8310006 244 340</t>
  </si>
  <si>
    <t>925 01 04 8310006 244 226</t>
  </si>
  <si>
    <t>925 01 04 8310006 244 225</t>
  </si>
  <si>
    <t>925 01 04 8310006 244 223</t>
  </si>
  <si>
    <t>925 01 04 8310006 244 000</t>
  </si>
  <si>
    <t>925 01 04 8310006 242 310</t>
  </si>
  <si>
    <t>925 01 04 8310006 242 226</t>
  </si>
  <si>
    <t>925 01 04 8310006 242 221</t>
  </si>
  <si>
    <t>925 01 04 4310000 000 000</t>
  </si>
  <si>
    <t>925 01 04 9910017 000 000</t>
  </si>
  <si>
    <t>Прочие непрограммные расходы  органов местного самоуправления</t>
  </si>
  <si>
    <t>925 01 139910015 244 000</t>
  </si>
  <si>
    <t>925 01 13 9910015 244 226</t>
  </si>
  <si>
    <t>925 01 13 9910015 244 340</t>
  </si>
  <si>
    <t>925 01 13 9910015 852 000</t>
  </si>
  <si>
    <t>925 01 13 9910015 852 290</t>
  </si>
  <si>
    <t>Управление муниципальной собственностью</t>
  </si>
  <si>
    <t>925 01 13 9920000 000 000</t>
  </si>
  <si>
    <t>Оценка недвижимости, признание прав и регулирование отношений по государственной и муниципальной собственности</t>
  </si>
  <si>
    <t>925 01 13 9920009 000 000</t>
  </si>
  <si>
    <t>925 01 13 9920009 244 000</t>
  </si>
  <si>
    <t>925 01 13 9920009 244 225</t>
  </si>
  <si>
    <t>925 01 13 9920009 244 226</t>
  </si>
  <si>
    <t>925 01 13 9920009 244 290</t>
  </si>
  <si>
    <t>925 01 13 9900000 000 000</t>
  </si>
  <si>
    <t>Мобилизационная и вневойсковая подготовка</t>
  </si>
  <si>
    <t>925 02 00 0000000 000 000</t>
  </si>
  <si>
    <t>Непрограммные расходы органов  местного самоуправления</t>
  </si>
  <si>
    <t>925 02 03 9900000 000 000</t>
  </si>
  <si>
    <t>925 02 03 9915118 000 000</t>
  </si>
  <si>
    <t>Фонд оплаты труда и взносы по социальному страхованию</t>
  </si>
  <si>
    <t>925 02 03 9915118 121 000</t>
  </si>
  <si>
    <t>925 02 03 9915118 121 211</t>
  </si>
  <si>
    <t>925 02 03 9915118 121 213</t>
  </si>
  <si>
    <t>Иные выплаты персоналу, за исключением фонда оплаты труда</t>
  </si>
  <si>
    <t>925 02 03 9915118 122 000</t>
  </si>
  <si>
    <t>925 02 03 9915118 122 212</t>
  </si>
  <si>
    <t>925 02 03 9915118 122 222</t>
  </si>
  <si>
    <t>925 02 03 9915118 244 000</t>
  </si>
  <si>
    <t>Содержание имущества</t>
  </si>
  <si>
    <t>925 02 03 9915118 244 225</t>
  </si>
  <si>
    <t>925 02 03 9915118 244 340</t>
  </si>
  <si>
    <t>Обеспечение функций аппарата органов  местного самоуправления</t>
  </si>
  <si>
    <t>925 03 04 8320000 000 000</t>
  </si>
  <si>
    <t>925 03 04 8325930 000 000</t>
  </si>
  <si>
    <t>925 03 04 8325930 244 000</t>
  </si>
  <si>
    <t>925 03 04 8325930 244 340</t>
  </si>
  <si>
    <t>Прочие непрограммные расходы органов местного самоуправления</t>
  </si>
  <si>
    <t>925 03 10 9900000 000 000</t>
  </si>
  <si>
    <t>Прочие непрограммные расходы бюджета сельского поселения</t>
  </si>
  <si>
    <t>925 03 10 9910000 000 000</t>
  </si>
  <si>
    <t>925 03 10 9910011 000 000</t>
  </si>
  <si>
    <t>925 03 10 9910011 244 000</t>
  </si>
  <si>
    <t>925 03 10 9910011 244 226</t>
  </si>
  <si>
    <t>925 03 10 9910011 244 340</t>
  </si>
  <si>
    <t>Развитие транспортной системы сельского поселения</t>
  </si>
  <si>
    <t>925 04 09 8400000 000 000</t>
  </si>
  <si>
    <t xml:space="preserve">Дорожное хозяйство </t>
  </si>
  <si>
    <t>925 04 09 8420000 000 000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</si>
  <si>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</si>
  <si>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925 04 09 8420016 000 000</t>
  </si>
  <si>
    <t>Резерв средств дорожного фонда</t>
  </si>
  <si>
    <t>Резервные средства</t>
  </si>
  <si>
    <t>925 04 129900000 000 000</t>
  </si>
  <si>
    <t>Градостроительная деятельность</t>
  </si>
  <si>
    <t>925 04 12 9940000 000 000</t>
  </si>
  <si>
    <t>925 04 12 9940013 000 000</t>
  </si>
  <si>
    <t>925 04 12 9940013 244 000</t>
  </si>
  <si>
    <t>925 04 12 9940013 244 226</t>
  </si>
  <si>
    <t>Постановление Правительства Хабаровского края  от 11 апреля 2014 №106-пр "О распределении субсидий бюджетам муниципальных образований края на софинансирование расходных обязательств муниципальных образований края по разработке градостароительной  документации муниципальных образований края на 2014 год"</t>
  </si>
  <si>
    <t>925 04 12 9940522 000 000</t>
  </si>
  <si>
    <t>925 04 12 9940522 244 226</t>
  </si>
  <si>
    <t>925 04 12 9940522 244 000</t>
  </si>
  <si>
    <t>925 05 01 8500000 000 000</t>
  </si>
  <si>
    <t>Строительство объекта муниципальной собственности сельского поселения</t>
  </si>
  <si>
    <t>925 05 01 8510023 000 000</t>
  </si>
  <si>
    <t xml:space="preserve">Бюджетные инвестиции в объекты капитального строительства государственной  муниципальной собственности </t>
  </si>
  <si>
    <t>925 05 01 8510023 414 000</t>
  </si>
  <si>
    <t>Увеличение стоимости основных  средств</t>
  </si>
  <si>
    <t>925 05 01 8510023 414 310</t>
  </si>
  <si>
    <t>Мероприятия в области жилищного хозяйства</t>
  </si>
  <si>
    <t>925 05 01 8530000 000 000</t>
  </si>
  <si>
    <t>Содержание объектов недвижимого имущества муниципальной собственности сельского поселения</t>
  </si>
  <si>
    <t>925 05 01 8530028 000 000</t>
  </si>
  <si>
    <t>925 05 01 8530028 244 000</t>
  </si>
  <si>
    <t>925 05 01 8530028 244 225</t>
  </si>
  <si>
    <t>925 05 01 8530028 244 340</t>
  </si>
  <si>
    <t>Коммунальное хозяйство сельского поселения</t>
  </si>
  <si>
    <t>925 05 02 8600000 000 000</t>
  </si>
  <si>
    <t>925 05 02 8630000 000 000</t>
  </si>
  <si>
    <t>Содержание и текущий ремон объектов коммунального хозяйства сельского поселения</t>
  </si>
  <si>
    <t>925 05 02 8630034 000 000</t>
  </si>
  <si>
    <t>925 05 02 8630034 244 000</t>
  </si>
  <si>
    <t>925 05 02 8630034 244 225</t>
  </si>
  <si>
    <t>925 05 03 0000000 000 000</t>
  </si>
  <si>
    <t>925 05 03 8700000 000 000</t>
  </si>
  <si>
    <t>925 05 03 8710000 000 000</t>
  </si>
  <si>
    <t>Расходы на содержание сетей уличного освещения и освещения улиц</t>
  </si>
  <si>
    <t>925 05 03 8710036 000 000</t>
  </si>
  <si>
    <t>925 05 03 8710036 244 000</t>
  </si>
  <si>
    <t>Организация  и содержание мест захоронения</t>
  </si>
  <si>
    <t>925 05 03 8730000 000 000</t>
  </si>
  <si>
    <t>Организация  и содержание мест захоронения (кладбищ)</t>
  </si>
  <si>
    <t>925 05 03 8730038 000 000</t>
  </si>
  <si>
    <t>925 05 03 8730038 244 000</t>
  </si>
  <si>
    <t>925 05 03 8730038 244 225</t>
  </si>
  <si>
    <t>Прочие мероприятия по благоустройству поселения</t>
  </si>
  <si>
    <t>925 05 03 8740000 000 000</t>
  </si>
  <si>
    <t xml:space="preserve">Прочие мероприятия по благоустройству </t>
  </si>
  <si>
    <t>925 05 03 8740040 244 000</t>
  </si>
  <si>
    <t>925 05 03 8740040 244 225</t>
  </si>
  <si>
    <t>925 05 03 8740040 244 340</t>
  </si>
  <si>
    <t>925 05 03 8740040 244 310</t>
  </si>
  <si>
    <t xml:space="preserve">Культура </t>
  </si>
  <si>
    <t>925 08 01 0000000 000 000</t>
  </si>
  <si>
    <t>925 08 01 9900000 000 000</t>
  </si>
  <si>
    <t>Обеспечение деятельности подведомственных учреждений</t>
  </si>
  <si>
    <t>925 08 01 9910012 000 000</t>
  </si>
  <si>
    <t>925 08 01 9910012 611 000</t>
  </si>
  <si>
    <t>925 08 04 9910016 000 000</t>
  </si>
  <si>
    <t>925 08 04 9910016 121 000</t>
  </si>
  <si>
    <t>925 08 04 9910016 121 211</t>
  </si>
  <si>
    <t>925 08 04 9910016 121 213</t>
  </si>
  <si>
    <t>925 08 04 9910016 122 000</t>
  </si>
  <si>
    <t>925 08 04 9910016 122 212</t>
  </si>
  <si>
    <t>925 10 00 0000000 000 000</t>
  </si>
  <si>
    <t>Пенсионное обеспечение</t>
  </si>
  <si>
    <t>925 10 01 4310000 000 000</t>
  </si>
  <si>
    <t>92510 01 4310004 540 251</t>
  </si>
  <si>
    <t>Массовый спорт</t>
  </si>
  <si>
    <t>925 11 02 0000000 000 000</t>
  </si>
  <si>
    <t>925 11 02 9910014 000 000</t>
  </si>
  <si>
    <t>925 11 02 9910014 244 000</t>
  </si>
  <si>
    <t>925 11 02 9910014 244 340</t>
  </si>
  <si>
    <t>(гр.8-3)</t>
  </si>
  <si>
    <t>(гр.8/3)*100</t>
  </si>
  <si>
    <t>Содержание дорог</t>
  </si>
  <si>
    <t>6=(5-4)</t>
  </si>
  <si>
    <t>Налоги на товары (работы, услуги)реализуемые на территории Российской Федерации</t>
  </si>
  <si>
    <t>Акцизы по подакцизным товаррам (продукции) рпроизводимые на территории Российской Федерации</t>
  </si>
  <si>
    <t>182 1 03 02000 00 0000 000</t>
  </si>
  <si>
    <t>182 1 03 02000 01 0000 000</t>
  </si>
  <si>
    <t>925 2 02 02999 00 0000 151</t>
  </si>
  <si>
    <t>Отклонение исполненных бюджетных назначений 2014 года от утвержденных бюджетных назначений по отчету</t>
  </si>
  <si>
    <t>8=(7-5)</t>
  </si>
  <si>
    <t>9=(7/5*100%)</t>
  </si>
  <si>
    <t>10=(7-3)</t>
  </si>
  <si>
    <t>11=(7/3*100)</t>
  </si>
  <si>
    <t>Субсидии на капитальный ремонт  и ремонт дворовых территорий многоквартирных домов , проездов к дворовым территориям многоквартирных домов  населенных пунктов в рамках гос. Программы Хабаровского края "Повышение качества жил.компл.обслуживания населения Хабаровского края"</t>
  </si>
  <si>
    <t>925 04 09 8420016 244 000</t>
  </si>
  <si>
    <t>925 04 09 8420016 244 225</t>
  </si>
  <si>
    <t>925 04 09 8420021 000 000</t>
  </si>
  <si>
    <t>925 04 09 8420021 870 000</t>
  </si>
  <si>
    <t>925 04 09 8420021 870 290</t>
  </si>
  <si>
    <t>925 04 09 7710518 000 000</t>
  </si>
  <si>
    <t>925 04 09 7710518 540 000</t>
  </si>
  <si>
    <t>925 01 13 9910015 000 000</t>
  </si>
  <si>
    <t>925 1 11 05075 10 0000 120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</si>
  <si>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</si>
  <si>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925 1 14 02053 10 0000 410</t>
  </si>
  <si>
    <t>Председатель</t>
  </si>
  <si>
    <t>925 01 04 8310006 122 222</t>
  </si>
  <si>
    <t>925 01 04 4310003 540 251</t>
  </si>
  <si>
    <t>Доходы от продажи квартир,находящихся в собственности поселения</t>
  </si>
  <si>
    <t>исполнения расходов бюджета  Де-Кастринского сельского поселения   Ульчского муниципального района  Хабаровского края за 2015 год</t>
  </si>
  <si>
    <t>Исполнено 2014 год(ф.0503317)</t>
  </si>
  <si>
    <t>(в рублях)</t>
  </si>
  <si>
    <t>В.В.Камерилов</t>
  </si>
  <si>
    <t>925 01 04 8300000 000 000</t>
  </si>
  <si>
    <t>Обеспечение функционирования высшего должностного лица субъекта Российской Федерации и  муниципального образования</t>
  </si>
  <si>
    <t>925 01 02 8100000 000 000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</si>
  <si>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</si>
  <si>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925 01 04 8310П32 244 000</t>
  </si>
  <si>
    <t>925 01 04 8310П32 244 340</t>
  </si>
  <si>
    <t>925 01 04 8310П32 000 000</t>
  </si>
  <si>
    <t>Арендная плата за пользование имуществом</t>
  </si>
  <si>
    <t>925 01 04 831006 224 224</t>
  </si>
  <si>
    <t>925 01 04 8310006 244 310</t>
  </si>
  <si>
    <t>Проведение выборов</t>
  </si>
  <si>
    <t>925 01 07 9910018 880 290</t>
  </si>
  <si>
    <t>925 01 07 9910018 000 000</t>
  </si>
  <si>
    <t>925 01 07 9910000 000 000</t>
  </si>
  <si>
    <t>925 01 07 0000000 000 000</t>
  </si>
  <si>
    <t>Обеспечение проведения выборов и референдумов</t>
  </si>
  <si>
    <t>Жилищное хозяйство сельского поселения</t>
  </si>
  <si>
    <t>Культура и кинематография</t>
  </si>
  <si>
    <t>Решением о бюджете от 28.12.2015 №179</t>
  </si>
  <si>
    <t>Хабаровского края за 2015 год</t>
  </si>
  <si>
    <t>Исполнено за 2014 год(ф.0503317)</t>
  </si>
  <si>
    <t>Утвержденные бюджетные назначения по решению Совета депутатов от 28.12.2015    № 179</t>
  </si>
  <si>
    <t>Отклонение от утвержденных бюджетных назначений по отчету от Решения от 24.12.2015          № 179</t>
  </si>
  <si>
    <t>Отклонение исполненных бюджетных назначений 2015 года от утвержденных бюджетных назначений по отчету</t>
  </si>
  <si>
    <t>Отклонение отчета  2015 года от отчета за 2014 год</t>
  </si>
  <si>
    <t>Штрафы, санкции, возмещение ущерба</t>
  </si>
  <si>
    <t>925 1 16 33050 10 0000 140</t>
  </si>
  <si>
    <t>925 1 16 00000 00 0000 140</t>
  </si>
  <si>
    <t>Денежные взыскания (штрафы) за нарушение законодательства Российской Федерации о размещение заказов на поставки товаров, выполнение работ, оказание услуг для нужд поселения</t>
  </si>
  <si>
    <t>Доходы от продажи материальных и нематериальных активов</t>
  </si>
  <si>
    <t>925 1 14 000000 00 0000 000</t>
  </si>
  <si>
    <t>Доходы от сдачи в аренду имущества, составляющего казну сельских поселений (за исключением земельных участков)</t>
  </si>
  <si>
    <t>925 1 11 05035 10 0000 120</t>
  </si>
  <si>
    <t>Прочие неналоговые доходы</t>
  </si>
  <si>
    <t>925 1 17 05050 10 0000 180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</si>
  <si>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</si>
  <si>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925 2 19 05000 10 0000 151</t>
  </si>
  <si>
    <t>Прочие работы</t>
  </si>
  <si>
    <t>925 05 03 8710036 244 223</t>
  </si>
  <si>
    <t>925 05 03 8710036 244 226</t>
  </si>
  <si>
    <t>Утверждено бюджетных назначений по отчету за 2015 год            (ф. 0503117)</t>
  </si>
  <si>
    <t>Исполнено  по  отчету за 2015 год        (ф.0503117)</t>
  </si>
  <si>
    <t>Исполнено  за 2015 год (ф.0503117)</t>
  </si>
</sst>
</file>

<file path=xl/styles.xml><?xml version="1.0" encoding="utf-8"?>
<styleSheet xmlns="http://schemas.openxmlformats.org/spreadsheetml/2006/main"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  <charset val="204"/>
    </font>
    <font>
      <i/>
      <sz val="8"/>
      <name val="Times New Roman"/>
      <family val="1"/>
      <charset val="204"/>
    </font>
    <font>
      <i/>
      <sz val="10"/>
      <name val="Arial Cyr"/>
      <charset val="204"/>
    </font>
    <font>
      <b/>
      <i/>
      <sz val="8"/>
      <name val="Times New Roman"/>
      <family val="1"/>
      <charset val="204"/>
    </font>
    <font>
      <b/>
      <sz val="9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0"/>
      <name val="Arial Cyr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7" fillId="0" borderId="4" xfId="0" applyNumberFormat="1" applyFont="1" applyFill="1" applyBorder="1" applyAlignment="1" applyProtection="1">
      <alignment horizontal="left" wrapText="1" indent="1"/>
    </xf>
    <xf numFmtId="1" fontId="5" fillId="0" borderId="4" xfId="0" applyNumberFormat="1" applyFont="1" applyFill="1" applyBorder="1" applyAlignment="1" applyProtection="1">
      <alignment horizontal="center" wrapText="1"/>
    </xf>
    <xf numFmtId="0" fontId="17" fillId="0" borderId="2" xfId="0" applyNumberFormat="1" applyFont="1" applyFill="1" applyBorder="1" applyAlignment="1" applyProtection="1">
      <alignment horizontal="left" wrapText="1" indent="1"/>
    </xf>
    <xf numFmtId="4" fontId="7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justify" wrapText="1"/>
    </xf>
    <xf numFmtId="0" fontId="14" fillId="0" borderId="4" xfId="0" applyFont="1" applyFill="1" applyBorder="1" applyAlignment="1">
      <alignment horizontal="justify" wrapText="1"/>
    </xf>
    <xf numFmtId="1" fontId="16" fillId="0" borderId="4" xfId="0" quotePrefix="1" applyNumberFormat="1" applyFont="1" applyFill="1" applyBorder="1" applyAlignment="1" applyProtection="1">
      <alignment horizontal="center" wrapText="1"/>
    </xf>
    <xf numFmtId="1" fontId="16" fillId="0" borderId="4" xfId="0" applyNumberFormat="1" applyFont="1" applyFill="1" applyBorder="1" applyAlignment="1" applyProtection="1">
      <alignment horizontal="center" wrapText="1"/>
    </xf>
    <xf numFmtId="0" fontId="4" fillId="0" borderId="4" xfId="0" applyFont="1" applyFill="1" applyBorder="1" applyAlignment="1">
      <alignment horizontal="justify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>
      <alignment horizontal="left" wrapText="1"/>
    </xf>
    <xf numFmtId="0" fontId="15" fillId="0" borderId="4" xfId="0" applyNumberFormat="1" applyFont="1" applyFill="1" applyBorder="1" applyAlignment="1" applyProtection="1">
      <alignment horizontal="left" wrapText="1" indent="1"/>
    </xf>
    <xf numFmtId="1" fontId="7" fillId="0" borderId="4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justify" wrapText="1"/>
    </xf>
    <xf numFmtId="4" fontId="4" fillId="0" borderId="4" xfId="0" applyNumberFormat="1" applyFont="1" applyFill="1" applyBorder="1" applyAlignment="1" applyProtection="1">
      <alignment horizontal="center" wrapText="1"/>
    </xf>
    <xf numFmtId="4" fontId="1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wrapText="1"/>
    </xf>
    <xf numFmtId="1" fontId="14" fillId="0" borderId="4" xfId="0" applyNumberFormat="1" applyFont="1" applyFill="1" applyBorder="1" applyAlignment="1">
      <alignment horizontal="center" vertical="center" wrapText="1"/>
    </xf>
    <xf numFmtId="0" fontId="22" fillId="0" borderId="0" xfId="0" applyFont="1"/>
    <xf numFmtId="49" fontId="14" fillId="0" borderId="4" xfId="0" applyNumberFormat="1" applyFont="1" applyFill="1" applyBorder="1" applyAlignment="1">
      <alignment horizontal="center" wrapText="1"/>
    </xf>
    <xf numFmtId="1" fontId="5" fillId="0" borderId="4" xfId="0" quotePrefix="1" applyNumberFormat="1" applyFont="1" applyFill="1" applyBorder="1" applyAlignment="1" applyProtection="1">
      <alignment horizontal="center" wrapText="1"/>
    </xf>
    <xf numFmtId="0" fontId="20" fillId="0" borderId="4" xfId="0" applyFont="1" applyBorder="1"/>
    <xf numFmtId="0" fontId="25" fillId="0" borderId="0" xfId="0" applyFont="1"/>
    <xf numFmtId="0" fontId="26" fillId="0" borderId="0" xfId="0" applyFont="1"/>
    <xf numFmtId="4" fontId="6" fillId="0" borderId="4" xfId="0" applyNumberFormat="1" applyFont="1" applyFill="1" applyBorder="1" applyAlignment="1">
      <alignment horizontal="center" wrapText="1"/>
    </xf>
    <xf numFmtId="4" fontId="7" fillId="0" borderId="4" xfId="0" applyNumberFormat="1" applyFont="1" applyFill="1" applyBorder="1" applyAlignment="1">
      <alignment horizontal="center" wrapText="1"/>
    </xf>
    <xf numFmtId="4" fontId="10" fillId="0" borderId="4" xfId="0" applyNumberFormat="1" applyFont="1" applyFill="1" applyBorder="1" applyAlignment="1">
      <alignment horizontal="center" wrapText="1"/>
    </xf>
    <xf numFmtId="4" fontId="10" fillId="0" borderId="4" xfId="0" applyNumberFormat="1" applyFont="1" applyFill="1" applyBorder="1" applyAlignment="1" applyProtection="1">
      <alignment horizontal="center" wrapText="1"/>
    </xf>
    <xf numFmtId="4" fontId="6" fillId="0" borderId="4" xfId="0" applyNumberFormat="1" applyFont="1" applyFill="1" applyBorder="1" applyAlignment="1" applyProtection="1">
      <alignment horizontal="center" wrapText="1"/>
    </xf>
    <xf numFmtId="4" fontId="7" fillId="0" borderId="4" xfId="0" applyNumberFormat="1" applyFont="1" applyFill="1" applyBorder="1" applyAlignment="1" applyProtection="1">
      <alignment horizontal="center" wrapText="1"/>
    </xf>
    <xf numFmtId="4" fontId="15" fillId="0" borderId="4" xfId="0" applyNumberFormat="1" applyFont="1" applyFill="1" applyBorder="1" applyAlignment="1" applyProtection="1">
      <alignment horizontal="center" wrapText="1"/>
    </xf>
    <xf numFmtId="4" fontId="21" fillId="0" borderId="4" xfId="0" applyNumberFormat="1" applyFont="1" applyFill="1" applyBorder="1" applyAlignment="1" applyProtection="1">
      <alignment horizontal="center" wrapText="1"/>
    </xf>
    <xf numFmtId="0" fontId="14" fillId="0" borderId="2" xfId="0" applyNumberFormat="1" applyFont="1" applyFill="1" applyBorder="1" applyAlignment="1" applyProtection="1">
      <alignment horizontal="left" wrapText="1" indent="1"/>
    </xf>
    <xf numFmtId="4" fontId="14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right"/>
    </xf>
    <xf numFmtId="4" fontId="12" fillId="0" borderId="4" xfId="0" applyNumberFormat="1" applyFont="1" applyFill="1" applyBorder="1" applyAlignment="1" applyProtection="1">
      <alignment horizontal="center" wrapText="1"/>
    </xf>
    <xf numFmtId="0" fontId="0" fillId="0" borderId="4" xfId="0" applyBorder="1"/>
    <xf numFmtId="0" fontId="14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wrapText="1"/>
    </xf>
    <xf numFmtId="0" fontId="23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4" fontId="32" fillId="0" borderId="4" xfId="0" applyNumberFormat="1" applyFont="1" applyFill="1" applyBorder="1" applyAlignment="1" applyProtection="1">
      <alignment horizontal="center" wrapText="1"/>
    </xf>
    <xf numFmtId="4" fontId="21" fillId="0" borderId="4" xfId="0" applyNumberFormat="1" applyFont="1" applyFill="1" applyBorder="1" applyAlignment="1">
      <alignment horizont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0" fontId="31" fillId="0" borderId="4" xfId="0" applyFont="1" applyBorder="1" applyAlignment="1">
      <alignment wrapText="1"/>
    </xf>
    <xf numFmtId="0" fontId="30" fillId="0" borderId="4" xfId="0" applyFont="1" applyBorder="1" applyAlignment="1">
      <alignment wrapText="1"/>
    </xf>
    <xf numFmtId="0" fontId="15" fillId="0" borderId="4" xfId="0" applyFont="1" applyFill="1" applyBorder="1" applyAlignment="1">
      <alignment horizontal="justify" wrapText="1"/>
    </xf>
    <xf numFmtId="0" fontId="25" fillId="0" borderId="0" xfId="0" applyFont="1" applyAlignment="1">
      <alignment horizontal="left"/>
    </xf>
    <xf numFmtId="4" fontId="30" fillId="0" borderId="4" xfId="0" applyNumberFormat="1" applyFont="1" applyFill="1" applyBorder="1"/>
    <xf numFmtId="2" fontId="30" fillId="0" borderId="4" xfId="0" applyNumberFormat="1" applyFont="1" applyFill="1" applyBorder="1"/>
    <xf numFmtId="4" fontId="31" fillId="0" borderId="4" xfId="0" applyNumberFormat="1" applyFont="1" applyFill="1" applyBorder="1"/>
    <xf numFmtId="2" fontId="31" fillId="0" borderId="4" xfId="0" applyNumberFormat="1" applyFont="1" applyFill="1" applyBorder="1"/>
    <xf numFmtId="2" fontId="19" fillId="0" borderId="2" xfId="0" applyNumberFormat="1" applyFont="1" applyFill="1" applyBorder="1" applyAlignment="1">
      <alignment horizontal="center"/>
    </xf>
    <xf numFmtId="2" fontId="29" fillId="0" borderId="2" xfId="0" applyNumberFormat="1" applyFont="1" applyFill="1" applyBorder="1" applyAlignment="1">
      <alignment horizontal="center"/>
    </xf>
    <xf numFmtId="4" fontId="29" fillId="0" borderId="2" xfId="0" applyNumberFormat="1" applyFont="1" applyFill="1" applyBorder="1" applyAlignment="1">
      <alignment horizontal="center"/>
    </xf>
    <xf numFmtId="4" fontId="23" fillId="0" borderId="4" xfId="0" applyNumberFormat="1" applyFont="1" applyFill="1" applyBorder="1" applyAlignment="1">
      <alignment horizontal="center"/>
    </xf>
    <xf numFmtId="4" fontId="23" fillId="0" borderId="4" xfId="0" applyNumberFormat="1" applyFont="1" applyFill="1" applyBorder="1"/>
    <xf numFmtId="2" fontId="23" fillId="0" borderId="4" xfId="0" applyNumberFormat="1" applyFont="1" applyFill="1" applyBorder="1"/>
    <xf numFmtId="49" fontId="6" fillId="0" borderId="4" xfId="0" applyNumberFormat="1" applyFont="1" applyFill="1" applyBorder="1" applyAlignment="1">
      <alignment horizontal="center" wrapText="1"/>
    </xf>
    <xf numFmtId="49" fontId="6" fillId="0" borderId="4" xfId="0" quotePrefix="1" applyNumberFormat="1" applyFont="1" applyFill="1" applyBorder="1" applyAlignment="1">
      <alignment horizontal="center" wrapText="1"/>
    </xf>
    <xf numFmtId="0" fontId="13" fillId="0" borderId="0" xfId="0" applyFont="1" applyFill="1"/>
    <xf numFmtId="0" fontId="9" fillId="0" borderId="0" xfId="0" applyFont="1" applyFill="1"/>
    <xf numFmtId="0" fontId="7" fillId="0" borderId="4" xfId="0" applyFont="1" applyFill="1" applyBorder="1" applyAlignment="1">
      <alignment horizontal="justify" wrapText="1"/>
    </xf>
    <xf numFmtId="49" fontId="7" fillId="0" borderId="4" xfId="0" applyNumberFormat="1" applyFont="1" applyFill="1" applyBorder="1" applyAlignment="1">
      <alignment horizontal="center" wrapText="1"/>
    </xf>
    <xf numFmtId="0" fontId="10" fillId="0" borderId="4" xfId="0" applyNumberFormat="1" applyFont="1" applyFill="1" applyBorder="1" applyAlignment="1" applyProtection="1">
      <alignment horizontal="left" wrapText="1" indent="1"/>
    </xf>
    <xf numFmtId="49" fontId="10" fillId="0" borderId="4" xfId="0" quotePrefix="1" applyNumberFormat="1" applyFont="1" applyFill="1" applyBorder="1" applyAlignment="1">
      <alignment horizontal="center" wrapText="1"/>
    </xf>
    <xf numFmtId="0" fontId="15" fillId="0" borderId="4" xfId="0" applyNumberFormat="1" applyFont="1" applyFill="1" applyBorder="1" applyAlignment="1" applyProtection="1">
      <alignment wrapText="1"/>
    </xf>
    <xf numFmtId="0" fontId="21" fillId="0" borderId="4" xfId="0" applyNumberFormat="1" applyFont="1" applyFill="1" applyBorder="1" applyAlignment="1" applyProtection="1">
      <alignment horizontal="left" wrapText="1" indent="1"/>
    </xf>
    <xf numFmtId="49" fontId="7" fillId="0" borderId="4" xfId="0" quotePrefix="1" applyNumberFormat="1" applyFont="1" applyFill="1" applyBorder="1" applyAlignment="1">
      <alignment horizontal="center" wrapText="1"/>
    </xf>
    <xf numFmtId="0" fontId="6" fillId="0" borderId="4" xfId="0" quotePrefix="1" applyNumberFormat="1" applyFont="1" applyFill="1" applyBorder="1" applyAlignment="1" applyProtection="1">
      <alignment horizontal="center" wrapText="1"/>
    </xf>
    <xf numFmtId="0" fontId="7" fillId="0" borderId="4" xfId="0" quotePrefix="1" applyNumberFormat="1" applyFont="1" applyFill="1" applyBorder="1" applyAlignment="1" applyProtection="1">
      <alignment horizontal="center" wrapText="1"/>
    </xf>
    <xf numFmtId="0" fontId="27" fillId="0" borderId="0" xfId="0" applyFont="1" applyFill="1"/>
    <xf numFmtId="0" fontId="7" fillId="0" borderId="4" xfId="0" applyNumberFormat="1" applyFont="1" applyFill="1" applyBorder="1" applyAlignment="1" applyProtection="1">
      <alignment horizontal="center" wrapText="1"/>
    </xf>
    <xf numFmtId="0" fontId="10" fillId="0" borderId="4" xfId="0" quotePrefix="1" applyNumberFormat="1" applyFont="1" applyFill="1" applyBorder="1" applyAlignment="1" applyProtection="1">
      <alignment horizontal="center" wrapText="1"/>
    </xf>
    <xf numFmtId="0" fontId="10" fillId="0" borderId="4" xfId="0" applyNumberFormat="1" applyFont="1" applyFill="1" applyBorder="1" applyAlignment="1" applyProtection="1">
      <alignment horizontal="center" wrapText="1"/>
    </xf>
    <xf numFmtId="0" fontId="11" fillId="0" borderId="0" xfId="0" applyFont="1" applyFill="1"/>
    <xf numFmtId="0" fontId="14" fillId="0" borderId="4" xfId="0" applyNumberFormat="1" applyFont="1" applyFill="1" applyBorder="1" applyAlignment="1" applyProtection="1">
      <alignment wrapText="1"/>
    </xf>
    <xf numFmtId="0" fontId="6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8" fillId="0" borderId="0" xfId="0" applyFont="1" applyFill="1"/>
    <xf numFmtId="0" fontId="33" fillId="0" borderId="0" xfId="0" applyFont="1" applyFill="1"/>
    <xf numFmtId="0" fontId="7" fillId="0" borderId="4" xfId="0" applyNumberFormat="1" applyFont="1" applyFill="1" applyBorder="1" applyAlignment="1" applyProtection="1">
      <alignment wrapText="1"/>
    </xf>
    <xf numFmtId="0" fontId="15" fillId="0" borderId="4" xfId="0" applyFont="1" applyFill="1" applyBorder="1" applyAlignment="1">
      <alignment wrapText="1"/>
    </xf>
    <xf numFmtId="0" fontId="6" fillId="0" borderId="4" xfId="0" applyNumberFormat="1" applyFont="1" applyFill="1" applyBorder="1" applyAlignment="1" applyProtection="1">
      <alignment wrapText="1"/>
    </xf>
    <xf numFmtId="4" fontId="12" fillId="0" borderId="4" xfId="0" applyNumberFormat="1" applyFont="1" applyFill="1" applyBorder="1" applyAlignment="1">
      <alignment horizontal="center" wrapText="1"/>
    </xf>
    <xf numFmtId="0" fontId="28" fillId="0" borderId="0" xfId="0" applyFont="1" applyFill="1"/>
    <xf numFmtId="0" fontId="1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justify" wrapText="1"/>
    </xf>
    <xf numFmtId="0" fontId="10" fillId="0" borderId="4" xfId="0" applyFont="1" applyFill="1" applyBorder="1" applyAlignment="1">
      <alignment wrapText="1"/>
    </xf>
    <xf numFmtId="0" fontId="35" fillId="0" borderId="0" xfId="0" applyFont="1" applyFill="1"/>
    <xf numFmtId="0" fontId="14" fillId="0" borderId="4" xfId="0" applyFont="1" applyFill="1" applyBorder="1" applyAlignment="1">
      <alignment horizontal="center"/>
    </xf>
    <xf numFmtId="0" fontId="14" fillId="0" borderId="4" xfId="0" applyFont="1" applyFill="1" applyBorder="1"/>
    <xf numFmtId="0" fontId="1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" fontId="6" fillId="0" borderId="4" xfId="0" applyNumberFormat="1" applyFont="1" applyFill="1" applyBorder="1"/>
    <xf numFmtId="2" fontId="14" fillId="0" borderId="4" xfId="0" applyNumberFormat="1" applyFont="1" applyFill="1" applyBorder="1"/>
    <xf numFmtId="0" fontId="36" fillId="0" borderId="0" xfId="0" applyFont="1" applyFill="1"/>
    <xf numFmtId="4" fontId="7" fillId="0" borderId="4" xfId="0" applyNumberFormat="1" applyFont="1" applyFill="1" applyBorder="1"/>
    <xf numFmtId="2" fontId="4" fillId="0" borderId="4" xfId="0" applyNumberFormat="1" applyFont="1" applyFill="1" applyBorder="1"/>
    <xf numFmtId="4" fontId="10" fillId="0" borderId="4" xfId="0" applyNumberFormat="1" applyFont="1" applyFill="1" applyBorder="1"/>
    <xf numFmtId="2" fontId="37" fillId="0" borderId="4" xfId="0" applyNumberFormat="1" applyFont="1" applyFill="1" applyBorder="1"/>
    <xf numFmtId="0" fontId="38" fillId="0" borderId="0" xfId="0" applyFont="1" applyFill="1"/>
    <xf numFmtId="0" fontId="39" fillId="0" borderId="0" xfId="0" applyFont="1" applyFill="1"/>
    <xf numFmtId="0" fontId="40" fillId="0" borderId="0" xfId="0" applyFont="1" applyFill="1"/>
    <xf numFmtId="2" fontId="4" fillId="0" borderId="4" xfId="0" applyNumberFormat="1" applyFont="1" applyFill="1" applyBorder="1" applyAlignment="1">
      <alignment horizontal="center"/>
    </xf>
    <xf numFmtId="2" fontId="37" fillId="0" borderId="4" xfId="0" applyNumberFormat="1" applyFont="1" applyFill="1" applyBorder="1" applyAlignment="1">
      <alignment horizontal="center"/>
    </xf>
    <xf numFmtId="2" fontId="14" fillId="0" borderId="4" xfId="0" applyNumberFormat="1" applyFont="1" applyFill="1" applyBorder="1" applyAlignment="1">
      <alignment horizontal="center" vertical="center"/>
    </xf>
    <xf numFmtId="2" fontId="21" fillId="0" borderId="4" xfId="0" applyNumberFormat="1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wrapText="1"/>
    </xf>
    <xf numFmtId="0" fontId="41" fillId="0" borderId="4" xfId="0" applyFont="1" applyFill="1" applyBorder="1" applyAlignment="1">
      <alignment horizontal="center" vertical="center"/>
    </xf>
    <xf numFmtId="0" fontId="21" fillId="0" borderId="4" xfId="0" applyFont="1" applyFill="1" applyBorder="1"/>
    <xf numFmtId="2" fontId="32" fillId="0" borderId="4" xfId="0" applyNumberFormat="1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32" fillId="0" borderId="4" xfId="0" applyFont="1" applyFill="1" applyBorder="1"/>
    <xf numFmtId="0" fontId="34" fillId="0" borderId="0" xfId="0" applyFont="1" applyFill="1" applyAlignment="1">
      <alignment horizontal="right"/>
    </xf>
    <xf numFmtId="9" fontId="4" fillId="0" borderId="10" xfId="1" applyFont="1" applyFill="1" applyBorder="1" applyAlignment="1">
      <alignment horizontal="right" wrapText="1"/>
    </xf>
    <xf numFmtId="4" fontId="14" fillId="0" borderId="5" xfId="0" applyNumberFormat="1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9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9" fontId="2" fillId="0" borderId="0" xfId="1" applyFont="1" applyFill="1" applyAlignment="1">
      <alignment horizontal="center" wrapText="1"/>
    </xf>
    <xf numFmtId="0" fontId="24" fillId="0" borderId="0" xfId="0" applyFont="1" applyFill="1" applyAlignment="1">
      <alignment horizontal="center"/>
    </xf>
    <xf numFmtId="4" fontId="14" fillId="0" borderId="1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4" fontId="14" fillId="0" borderId="7" xfId="0" applyNumberFormat="1" applyFont="1" applyFill="1" applyBorder="1" applyAlignment="1">
      <alignment horizontal="center" vertical="center" wrapText="1"/>
    </xf>
    <xf numFmtId="4" fontId="14" fillId="0" borderId="8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right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4" fillId="0" borderId="0" xfId="0" applyFont="1" applyFill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3"/>
  <sheetViews>
    <sheetView tabSelected="1" zoomScaleNormal="100" workbookViewId="0">
      <selection activeCell="I11" sqref="I11"/>
    </sheetView>
  </sheetViews>
  <sheetFormatPr defaultRowHeight="15"/>
  <cols>
    <col min="1" max="1" width="30.140625" style="96" customWidth="1"/>
    <col min="2" max="2" width="22.5703125" style="96" customWidth="1"/>
    <col min="3" max="3" width="16" style="96" customWidth="1"/>
    <col min="4" max="4" width="12.7109375" style="96" customWidth="1"/>
    <col min="5" max="5" width="13.28515625" style="96" customWidth="1"/>
    <col min="6" max="6" width="11" style="96" customWidth="1"/>
    <col min="7" max="7" width="13.5703125" style="96" customWidth="1"/>
    <col min="8" max="8" width="12.85546875" style="96" customWidth="1"/>
    <col min="9" max="9" width="13.140625" style="96" customWidth="1"/>
    <col min="10" max="10" width="12.42578125" style="96" customWidth="1"/>
    <col min="11" max="11" width="12.28515625" style="96" customWidth="1"/>
    <col min="12" max="12" width="11.85546875" style="96" customWidth="1"/>
    <col min="13" max="251" width="9.140625" style="96"/>
    <col min="252" max="252" width="35.140625" style="96" customWidth="1"/>
    <col min="253" max="253" width="18.140625" style="96" customWidth="1"/>
    <col min="254" max="254" width="11.85546875" style="96" customWidth="1"/>
    <col min="255" max="255" width="12.28515625" style="96" customWidth="1"/>
    <col min="256" max="256" width="10.7109375" style="96" customWidth="1"/>
    <col min="257" max="257" width="9.28515625" style="96" customWidth="1"/>
    <col min="258" max="258" width="11.85546875" style="96" customWidth="1"/>
    <col min="259" max="259" width="12.5703125" style="96" customWidth="1"/>
    <col min="260" max="260" width="10.28515625" style="96" customWidth="1"/>
    <col min="261" max="261" width="12" style="96" customWidth="1"/>
    <col min="262" max="262" width="11.140625" style="96" customWidth="1"/>
    <col min="263" max="507" width="9.140625" style="96"/>
    <col min="508" max="508" width="35.140625" style="96" customWidth="1"/>
    <col min="509" max="509" width="18.140625" style="96" customWidth="1"/>
    <col min="510" max="510" width="11.85546875" style="96" customWidth="1"/>
    <col min="511" max="511" width="12.28515625" style="96" customWidth="1"/>
    <col min="512" max="512" width="10.7109375" style="96" customWidth="1"/>
    <col min="513" max="513" width="9.28515625" style="96" customWidth="1"/>
    <col min="514" max="514" width="11.85546875" style="96" customWidth="1"/>
    <col min="515" max="515" width="12.5703125" style="96" customWidth="1"/>
    <col min="516" max="516" width="10.28515625" style="96" customWidth="1"/>
    <col min="517" max="517" width="12" style="96" customWidth="1"/>
    <col min="518" max="518" width="11.140625" style="96" customWidth="1"/>
    <col min="519" max="763" width="9.140625" style="96"/>
    <col min="764" max="764" width="35.140625" style="96" customWidth="1"/>
    <col min="765" max="765" width="18.140625" style="96" customWidth="1"/>
    <col min="766" max="766" width="11.85546875" style="96" customWidth="1"/>
    <col min="767" max="767" width="12.28515625" style="96" customWidth="1"/>
    <col min="768" max="768" width="10.7109375" style="96" customWidth="1"/>
    <col min="769" max="769" width="9.28515625" style="96" customWidth="1"/>
    <col min="770" max="770" width="11.85546875" style="96" customWidth="1"/>
    <col min="771" max="771" width="12.5703125" style="96" customWidth="1"/>
    <col min="772" max="772" width="10.28515625" style="96" customWidth="1"/>
    <col min="773" max="773" width="12" style="96" customWidth="1"/>
    <col min="774" max="774" width="11.140625" style="96" customWidth="1"/>
    <col min="775" max="1019" width="9.140625" style="96"/>
    <col min="1020" max="1020" width="35.140625" style="96" customWidth="1"/>
    <col min="1021" max="1021" width="18.140625" style="96" customWidth="1"/>
    <col min="1022" max="1022" width="11.85546875" style="96" customWidth="1"/>
    <col min="1023" max="1023" width="12.28515625" style="96" customWidth="1"/>
    <col min="1024" max="1024" width="10.7109375" style="96" customWidth="1"/>
    <col min="1025" max="1025" width="9.28515625" style="96" customWidth="1"/>
    <col min="1026" max="1026" width="11.85546875" style="96" customWidth="1"/>
    <col min="1027" max="1027" width="12.5703125" style="96" customWidth="1"/>
    <col min="1028" max="1028" width="10.28515625" style="96" customWidth="1"/>
    <col min="1029" max="1029" width="12" style="96" customWidth="1"/>
    <col min="1030" max="1030" width="11.140625" style="96" customWidth="1"/>
    <col min="1031" max="1275" width="9.140625" style="96"/>
    <col min="1276" max="1276" width="35.140625" style="96" customWidth="1"/>
    <col min="1277" max="1277" width="18.140625" style="96" customWidth="1"/>
    <col min="1278" max="1278" width="11.85546875" style="96" customWidth="1"/>
    <col min="1279" max="1279" width="12.28515625" style="96" customWidth="1"/>
    <col min="1280" max="1280" width="10.7109375" style="96" customWidth="1"/>
    <col min="1281" max="1281" width="9.28515625" style="96" customWidth="1"/>
    <col min="1282" max="1282" width="11.85546875" style="96" customWidth="1"/>
    <col min="1283" max="1283" width="12.5703125" style="96" customWidth="1"/>
    <col min="1284" max="1284" width="10.28515625" style="96" customWidth="1"/>
    <col min="1285" max="1285" width="12" style="96" customWidth="1"/>
    <col min="1286" max="1286" width="11.140625" style="96" customWidth="1"/>
    <col min="1287" max="1531" width="9.140625" style="96"/>
    <col min="1532" max="1532" width="35.140625" style="96" customWidth="1"/>
    <col min="1533" max="1533" width="18.140625" style="96" customWidth="1"/>
    <col min="1534" max="1534" width="11.85546875" style="96" customWidth="1"/>
    <col min="1535" max="1535" width="12.28515625" style="96" customWidth="1"/>
    <col min="1536" max="1536" width="10.7109375" style="96" customWidth="1"/>
    <col min="1537" max="1537" width="9.28515625" style="96" customWidth="1"/>
    <col min="1538" max="1538" width="11.85546875" style="96" customWidth="1"/>
    <col min="1539" max="1539" width="12.5703125" style="96" customWidth="1"/>
    <col min="1540" max="1540" width="10.28515625" style="96" customWidth="1"/>
    <col min="1541" max="1541" width="12" style="96" customWidth="1"/>
    <col min="1542" max="1542" width="11.140625" style="96" customWidth="1"/>
    <col min="1543" max="1787" width="9.140625" style="96"/>
    <col min="1788" max="1788" width="35.140625" style="96" customWidth="1"/>
    <col min="1789" max="1789" width="18.140625" style="96" customWidth="1"/>
    <col min="1790" max="1790" width="11.85546875" style="96" customWidth="1"/>
    <col min="1791" max="1791" width="12.28515625" style="96" customWidth="1"/>
    <col min="1792" max="1792" width="10.7109375" style="96" customWidth="1"/>
    <col min="1793" max="1793" width="9.28515625" style="96" customWidth="1"/>
    <col min="1794" max="1794" width="11.85546875" style="96" customWidth="1"/>
    <col min="1795" max="1795" width="12.5703125" style="96" customWidth="1"/>
    <col min="1796" max="1796" width="10.28515625" style="96" customWidth="1"/>
    <col min="1797" max="1797" width="12" style="96" customWidth="1"/>
    <col min="1798" max="1798" width="11.140625" style="96" customWidth="1"/>
    <col min="1799" max="2043" width="9.140625" style="96"/>
    <col min="2044" max="2044" width="35.140625" style="96" customWidth="1"/>
    <col min="2045" max="2045" width="18.140625" style="96" customWidth="1"/>
    <col min="2046" max="2046" width="11.85546875" style="96" customWidth="1"/>
    <col min="2047" max="2047" width="12.28515625" style="96" customWidth="1"/>
    <col min="2048" max="2048" width="10.7109375" style="96" customWidth="1"/>
    <col min="2049" max="2049" width="9.28515625" style="96" customWidth="1"/>
    <col min="2050" max="2050" width="11.85546875" style="96" customWidth="1"/>
    <col min="2051" max="2051" width="12.5703125" style="96" customWidth="1"/>
    <col min="2052" max="2052" width="10.28515625" style="96" customWidth="1"/>
    <col min="2053" max="2053" width="12" style="96" customWidth="1"/>
    <col min="2054" max="2054" width="11.140625" style="96" customWidth="1"/>
    <col min="2055" max="2299" width="9.140625" style="96"/>
    <col min="2300" max="2300" width="35.140625" style="96" customWidth="1"/>
    <col min="2301" max="2301" width="18.140625" style="96" customWidth="1"/>
    <col min="2302" max="2302" width="11.85546875" style="96" customWidth="1"/>
    <col min="2303" max="2303" width="12.28515625" style="96" customWidth="1"/>
    <col min="2304" max="2304" width="10.7109375" style="96" customWidth="1"/>
    <col min="2305" max="2305" width="9.28515625" style="96" customWidth="1"/>
    <col min="2306" max="2306" width="11.85546875" style="96" customWidth="1"/>
    <col min="2307" max="2307" width="12.5703125" style="96" customWidth="1"/>
    <col min="2308" max="2308" width="10.28515625" style="96" customWidth="1"/>
    <col min="2309" max="2309" width="12" style="96" customWidth="1"/>
    <col min="2310" max="2310" width="11.140625" style="96" customWidth="1"/>
    <col min="2311" max="2555" width="9.140625" style="96"/>
    <col min="2556" max="2556" width="35.140625" style="96" customWidth="1"/>
    <col min="2557" max="2557" width="18.140625" style="96" customWidth="1"/>
    <col min="2558" max="2558" width="11.85546875" style="96" customWidth="1"/>
    <col min="2559" max="2559" width="12.28515625" style="96" customWidth="1"/>
    <col min="2560" max="2560" width="10.7109375" style="96" customWidth="1"/>
    <col min="2561" max="2561" width="9.28515625" style="96" customWidth="1"/>
    <col min="2562" max="2562" width="11.85546875" style="96" customWidth="1"/>
    <col min="2563" max="2563" width="12.5703125" style="96" customWidth="1"/>
    <col min="2564" max="2564" width="10.28515625" style="96" customWidth="1"/>
    <col min="2565" max="2565" width="12" style="96" customWidth="1"/>
    <col min="2566" max="2566" width="11.140625" style="96" customWidth="1"/>
    <col min="2567" max="2811" width="9.140625" style="96"/>
    <col min="2812" max="2812" width="35.140625" style="96" customWidth="1"/>
    <col min="2813" max="2813" width="18.140625" style="96" customWidth="1"/>
    <col min="2814" max="2814" width="11.85546875" style="96" customWidth="1"/>
    <col min="2815" max="2815" width="12.28515625" style="96" customWidth="1"/>
    <col min="2816" max="2816" width="10.7109375" style="96" customWidth="1"/>
    <col min="2817" max="2817" width="9.28515625" style="96" customWidth="1"/>
    <col min="2818" max="2818" width="11.85546875" style="96" customWidth="1"/>
    <col min="2819" max="2819" width="12.5703125" style="96" customWidth="1"/>
    <col min="2820" max="2820" width="10.28515625" style="96" customWidth="1"/>
    <col min="2821" max="2821" width="12" style="96" customWidth="1"/>
    <col min="2822" max="2822" width="11.140625" style="96" customWidth="1"/>
    <col min="2823" max="3067" width="9.140625" style="96"/>
    <col min="3068" max="3068" width="35.140625" style="96" customWidth="1"/>
    <col min="3069" max="3069" width="18.140625" style="96" customWidth="1"/>
    <col min="3070" max="3070" width="11.85546875" style="96" customWidth="1"/>
    <col min="3071" max="3071" width="12.28515625" style="96" customWidth="1"/>
    <col min="3072" max="3072" width="10.7109375" style="96" customWidth="1"/>
    <col min="3073" max="3073" width="9.28515625" style="96" customWidth="1"/>
    <col min="3074" max="3074" width="11.85546875" style="96" customWidth="1"/>
    <col min="3075" max="3075" width="12.5703125" style="96" customWidth="1"/>
    <col min="3076" max="3076" width="10.28515625" style="96" customWidth="1"/>
    <col min="3077" max="3077" width="12" style="96" customWidth="1"/>
    <col min="3078" max="3078" width="11.140625" style="96" customWidth="1"/>
    <col min="3079" max="3323" width="9.140625" style="96"/>
    <col min="3324" max="3324" width="35.140625" style="96" customWidth="1"/>
    <col min="3325" max="3325" width="18.140625" style="96" customWidth="1"/>
    <col min="3326" max="3326" width="11.85546875" style="96" customWidth="1"/>
    <col min="3327" max="3327" width="12.28515625" style="96" customWidth="1"/>
    <col min="3328" max="3328" width="10.7109375" style="96" customWidth="1"/>
    <col min="3329" max="3329" width="9.28515625" style="96" customWidth="1"/>
    <col min="3330" max="3330" width="11.85546875" style="96" customWidth="1"/>
    <col min="3331" max="3331" width="12.5703125" style="96" customWidth="1"/>
    <col min="3332" max="3332" width="10.28515625" style="96" customWidth="1"/>
    <col min="3333" max="3333" width="12" style="96" customWidth="1"/>
    <col min="3334" max="3334" width="11.140625" style="96" customWidth="1"/>
    <col min="3335" max="3579" width="9.140625" style="96"/>
    <col min="3580" max="3580" width="35.140625" style="96" customWidth="1"/>
    <col min="3581" max="3581" width="18.140625" style="96" customWidth="1"/>
    <col min="3582" max="3582" width="11.85546875" style="96" customWidth="1"/>
    <col min="3583" max="3583" width="12.28515625" style="96" customWidth="1"/>
    <col min="3584" max="3584" width="10.7109375" style="96" customWidth="1"/>
    <col min="3585" max="3585" width="9.28515625" style="96" customWidth="1"/>
    <col min="3586" max="3586" width="11.85546875" style="96" customWidth="1"/>
    <col min="3587" max="3587" width="12.5703125" style="96" customWidth="1"/>
    <col min="3588" max="3588" width="10.28515625" style="96" customWidth="1"/>
    <col min="3589" max="3589" width="12" style="96" customWidth="1"/>
    <col min="3590" max="3590" width="11.140625" style="96" customWidth="1"/>
    <col min="3591" max="3835" width="9.140625" style="96"/>
    <col min="3836" max="3836" width="35.140625" style="96" customWidth="1"/>
    <col min="3837" max="3837" width="18.140625" style="96" customWidth="1"/>
    <col min="3838" max="3838" width="11.85546875" style="96" customWidth="1"/>
    <col min="3839" max="3839" width="12.28515625" style="96" customWidth="1"/>
    <col min="3840" max="3840" width="10.7109375" style="96" customWidth="1"/>
    <col min="3841" max="3841" width="9.28515625" style="96" customWidth="1"/>
    <col min="3842" max="3842" width="11.85546875" style="96" customWidth="1"/>
    <col min="3843" max="3843" width="12.5703125" style="96" customWidth="1"/>
    <col min="3844" max="3844" width="10.28515625" style="96" customWidth="1"/>
    <col min="3845" max="3845" width="12" style="96" customWidth="1"/>
    <col min="3846" max="3846" width="11.140625" style="96" customWidth="1"/>
    <col min="3847" max="4091" width="9.140625" style="96"/>
    <col min="4092" max="4092" width="35.140625" style="96" customWidth="1"/>
    <col min="4093" max="4093" width="18.140625" style="96" customWidth="1"/>
    <col min="4094" max="4094" width="11.85546875" style="96" customWidth="1"/>
    <col min="4095" max="4095" width="12.28515625" style="96" customWidth="1"/>
    <col min="4096" max="4096" width="10.7109375" style="96" customWidth="1"/>
    <col min="4097" max="4097" width="9.28515625" style="96" customWidth="1"/>
    <col min="4098" max="4098" width="11.85546875" style="96" customWidth="1"/>
    <col min="4099" max="4099" width="12.5703125" style="96" customWidth="1"/>
    <col min="4100" max="4100" width="10.28515625" style="96" customWidth="1"/>
    <col min="4101" max="4101" width="12" style="96" customWidth="1"/>
    <col min="4102" max="4102" width="11.140625" style="96" customWidth="1"/>
    <col min="4103" max="4347" width="9.140625" style="96"/>
    <col min="4348" max="4348" width="35.140625" style="96" customWidth="1"/>
    <col min="4349" max="4349" width="18.140625" style="96" customWidth="1"/>
    <col min="4350" max="4350" width="11.85546875" style="96" customWidth="1"/>
    <col min="4351" max="4351" width="12.28515625" style="96" customWidth="1"/>
    <col min="4352" max="4352" width="10.7109375" style="96" customWidth="1"/>
    <col min="4353" max="4353" width="9.28515625" style="96" customWidth="1"/>
    <col min="4354" max="4354" width="11.85546875" style="96" customWidth="1"/>
    <col min="4355" max="4355" width="12.5703125" style="96" customWidth="1"/>
    <col min="4356" max="4356" width="10.28515625" style="96" customWidth="1"/>
    <col min="4357" max="4357" width="12" style="96" customWidth="1"/>
    <col min="4358" max="4358" width="11.140625" style="96" customWidth="1"/>
    <col min="4359" max="4603" width="9.140625" style="96"/>
    <col min="4604" max="4604" width="35.140625" style="96" customWidth="1"/>
    <col min="4605" max="4605" width="18.140625" style="96" customWidth="1"/>
    <col min="4606" max="4606" width="11.85546875" style="96" customWidth="1"/>
    <col min="4607" max="4607" width="12.28515625" style="96" customWidth="1"/>
    <col min="4608" max="4608" width="10.7109375" style="96" customWidth="1"/>
    <col min="4609" max="4609" width="9.28515625" style="96" customWidth="1"/>
    <col min="4610" max="4610" width="11.85546875" style="96" customWidth="1"/>
    <col min="4611" max="4611" width="12.5703125" style="96" customWidth="1"/>
    <col min="4612" max="4612" width="10.28515625" style="96" customWidth="1"/>
    <col min="4613" max="4613" width="12" style="96" customWidth="1"/>
    <col min="4614" max="4614" width="11.140625" style="96" customWidth="1"/>
    <col min="4615" max="4859" width="9.140625" style="96"/>
    <col min="4860" max="4860" width="35.140625" style="96" customWidth="1"/>
    <col min="4861" max="4861" width="18.140625" style="96" customWidth="1"/>
    <col min="4862" max="4862" width="11.85546875" style="96" customWidth="1"/>
    <col min="4863" max="4863" width="12.28515625" style="96" customWidth="1"/>
    <col min="4864" max="4864" width="10.7109375" style="96" customWidth="1"/>
    <col min="4865" max="4865" width="9.28515625" style="96" customWidth="1"/>
    <col min="4866" max="4866" width="11.85546875" style="96" customWidth="1"/>
    <col min="4867" max="4867" width="12.5703125" style="96" customWidth="1"/>
    <col min="4868" max="4868" width="10.28515625" style="96" customWidth="1"/>
    <col min="4869" max="4869" width="12" style="96" customWidth="1"/>
    <col min="4870" max="4870" width="11.140625" style="96" customWidth="1"/>
    <col min="4871" max="5115" width="9.140625" style="96"/>
    <col min="5116" max="5116" width="35.140625" style="96" customWidth="1"/>
    <col min="5117" max="5117" width="18.140625" style="96" customWidth="1"/>
    <col min="5118" max="5118" width="11.85546875" style="96" customWidth="1"/>
    <col min="5119" max="5119" width="12.28515625" style="96" customWidth="1"/>
    <col min="5120" max="5120" width="10.7109375" style="96" customWidth="1"/>
    <col min="5121" max="5121" width="9.28515625" style="96" customWidth="1"/>
    <col min="5122" max="5122" width="11.85546875" style="96" customWidth="1"/>
    <col min="5123" max="5123" width="12.5703125" style="96" customWidth="1"/>
    <col min="5124" max="5124" width="10.28515625" style="96" customWidth="1"/>
    <col min="5125" max="5125" width="12" style="96" customWidth="1"/>
    <col min="5126" max="5126" width="11.140625" style="96" customWidth="1"/>
    <col min="5127" max="5371" width="9.140625" style="96"/>
    <col min="5372" max="5372" width="35.140625" style="96" customWidth="1"/>
    <col min="5373" max="5373" width="18.140625" style="96" customWidth="1"/>
    <col min="5374" max="5374" width="11.85546875" style="96" customWidth="1"/>
    <col min="5375" max="5375" width="12.28515625" style="96" customWidth="1"/>
    <col min="5376" max="5376" width="10.7109375" style="96" customWidth="1"/>
    <col min="5377" max="5377" width="9.28515625" style="96" customWidth="1"/>
    <col min="5378" max="5378" width="11.85546875" style="96" customWidth="1"/>
    <col min="5379" max="5379" width="12.5703125" style="96" customWidth="1"/>
    <col min="5380" max="5380" width="10.28515625" style="96" customWidth="1"/>
    <col min="5381" max="5381" width="12" style="96" customWidth="1"/>
    <col min="5382" max="5382" width="11.140625" style="96" customWidth="1"/>
    <col min="5383" max="5627" width="9.140625" style="96"/>
    <col min="5628" max="5628" width="35.140625" style="96" customWidth="1"/>
    <col min="5629" max="5629" width="18.140625" style="96" customWidth="1"/>
    <col min="5630" max="5630" width="11.85546875" style="96" customWidth="1"/>
    <col min="5631" max="5631" width="12.28515625" style="96" customWidth="1"/>
    <col min="5632" max="5632" width="10.7109375" style="96" customWidth="1"/>
    <col min="5633" max="5633" width="9.28515625" style="96" customWidth="1"/>
    <col min="5634" max="5634" width="11.85546875" style="96" customWidth="1"/>
    <col min="5635" max="5635" width="12.5703125" style="96" customWidth="1"/>
    <col min="5636" max="5636" width="10.28515625" style="96" customWidth="1"/>
    <col min="5637" max="5637" width="12" style="96" customWidth="1"/>
    <col min="5638" max="5638" width="11.140625" style="96" customWidth="1"/>
    <col min="5639" max="5883" width="9.140625" style="96"/>
    <col min="5884" max="5884" width="35.140625" style="96" customWidth="1"/>
    <col min="5885" max="5885" width="18.140625" style="96" customWidth="1"/>
    <col min="5886" max="5886" width="11.85546875" style="96" customWidth="1"/>
    <col min="5887" max="5887" width="12.28515625" style="96" customWidth="1"/>
    <col min="5888" max="5888" width="10.7109375" style="96" customWidth="1"/>
    <col min="5889" max="5889" width="9.28515625" style="96" customWidth="1"/>
    <col min="5890" max="5890" width="11.85546875" style="96" customWidth="1"/>
    <col min="5891" max="5891" width="12.5703125" style="96" customWidth="1"/>
    <col min="5892" max="5892" width="10.28515625" style="96" customWidth="1"/>
    <col min="5893" max="5893" width="12" style="96" customWidth="1"/>
    <col min="5894" max="5894" width="11.140625" style="96" customWidth="1"/>
    <col min="5895" max="6139" width="9.140625" style="96"/>
    <col min="6140" max="6140" width="35.140625" style="96" customWidth="1"/>
    <col min="6141" max="6141" width="18.140625" style="96" customWidth="1"/>
    <col min="6142" max="6142" width="11.85546875" style="96" customWidth="1"/>
    <col min="6143" max="6143" width="12.28515625" style="96" customWidth="1"/>
    <col min="6144" max="6144" width="10.7109375" style="96" customWidth="1"/>
    <col min="6145" max="6145" width="9.28515625" style="96" customWidth="1"/>
    <col min="6146" max="6146" width="11.85546875" style="96" customWidth="1"/>
    <col min="6147" max="6147" width="12.5703125" style="96" customWidth="1"/>
    <col min="6148" max="6148" width="10.28515625" style="96" customWidth="1"/>
    <col min="6149" max="6149" width="12" style="96" customWidth="1"/>
    <col min="6150" max="6150" width="11.140625" style="96" customWidth="1"/>
    <col min="6151" max="6395" width="9.140625" style="96"/>
    <col min="6396" max="6396" width="35.140625" style="96" customWidth="1"/>
    <col min="6397" max="6397" width="18.140625" style="96" customWidth="1"/>
    <col min="6398" max="6398" width="11.85546875" style="96" customWidth="1"/>
    <col min="6399" max="6399" width="12.28515625" style="96" customWidth="1"/>
    <col min="6400" max="6400" width="10.7109375" style="96" customWidth="1"/>
    <col min="6401" max="6401" width="9.28515625" style="96" customWidth="1"/>
    <col min="6402" max="6402" width="11.85546875" style="96" customWidth="1"/>
    <col min="6403" max="6403" width="12.5703125" style="96" customWidth="1"/>
    <col min="6404" max="6404" width="10.28515625" style="96" customWidth="1"/>
    <col min="6405" max="6405" width="12" style="96" customWidth="1"/>
    <col min="6406" max="6406" width="11.140625" style="96" customWidth="1"/>
    <col min="6407" max="6651" width="9.140625" style="96"/>
    <col min="6652" max="6652" width="35.140625" style="96" customWidth="1"/>
    <col min="6653" max="6653" width="18.140625" style="96" customWidth="1"/>
    <col min="6654" max="6654" width="11.85546875" style="96" customWidth="1"/>
    <col min="6655" max="6655" width="12.28515625" style="96" customWidth="1"/>
    <col min="6656" max="6656" width="10.7109375" style="96" customWidth="1"/>
    <col min="6657" max="6657" width="9.28515625" style="96" customWidth="1"/>
    <col min="6658" max="6658" width="11.85546875" style="96" customWidth="1"/>
    <col min="6659" max="6659" width="12.5703125" style="96" customWidth="1"/>
    <col min="6660" max="6660" width="10.28515625" style="96" customWidth="1"/>
    <col min="6661" max="6661" width="12" style="96" customWidth="1"/>
    <col min="6662" max="6662" width="11.140625" style="96" customWidth="1"/>
    <col min="6663" max="6907" width="9.140625" style="96"/>
    <col min="6908" max="6908" width="35.140625" style="96" customWidth="1"/>
    <col min="6909" max="6909" width="18.140625" style="96" customWidth="1"/>
    <col min="6910" max="6910" width="11.85546875" style="96" customWidth="1"/>
    <col min="6911" max="6911" width="12.28515625" style="96" customWidth="1"/>
    <col min="6912" max="6912" width="10.7109375" style="96" customWidth="1"/>
    <col min="6913" max="6913" width="9.28515625" style="96" customWidth="1"/>
    <col min="6914" max="6914" width="11.85546875" style="96" customWidth="1"/>
    <col min="6915" max="6915" width="12.5703125" style="96" customWidth="1"/>
    <col min="6916" max="6916" width="10.28515625" style="96" customWidth="1"/>
    <col min="6917" max="6917" width="12" style="96" customWidth="1"/>
    <col min="6918" max="6918" width="11.140625" style="96" customWidth="1"/>
    <col min="6919" max="7163" width="9.140625" style="96"/>
    <col min="7164" max="7164" width="35.140625" style="96" customWidth="1"/>
    <col min="7165" max="7165" width="18.140625" style="96" customWidth="1"/>
    <col min="7166" max="7166" width="11.85546875" style="96" customWidth="1"/>
    <col min="7167" max="7167" width="12.28515625" style="96" customWidth="1"/>
    <col min="7168" max="7168" width="10.7109375" style="96" customWidth="1"/>
    <col min="7169" max="7169" width="9.28515625" style="96" customWidth="1"/>
    <col min="7170" max="7170" width="11.85546875" style="96" customWidth="1"/>
    <col min="7171" max="7171" width="12.5703125" style="96" customWidth="1"/>
    <col min="7172" max="7172" width="10.28515625" style="96" customWidth="1"/>
    <col min="7173" max="7173" width="12" style="96" customWidth="1"/>
    <col min="7174" max="7174" width="11.140625" style="96" customWidth="1"/>
    <col min="7175" max="7419" width="9.140625" style="96"/>
    <col min="7420" max="7420" width="35.140625" style="96" customWidth="1"/>
    <col min="7421" max="7421" width="18.140625" style="96" customWidth="1"/>
    <col min="7422" max="7422" width="11.85546875" style="96" customWidth="1"/>
    <col min="7423" max="7423" width="12.28515625" style="96" customWidth="1"/>
    <col min="7424" max="7424" width="10.7109375" style="96" customWidth="1"/>
    <col min="7425" max="7425" width="9.28515625" style="96" customWidth="1"/>
    <col min="7426" max="7426" width="11.85546875" style="96" customWidth="1"/>
    <col min="7427" max="7427" width="12.5703125" style="96" customWidth="1"/>
    <col min="7428" max="7428" width="10.28515625" style="96" customWidth="1"/>
    <col min="7429" max="7429" width="12" style="96" customWidth="1"/>
    <col min="7430" max="7430" width="11.140625" style="96" customWidth="1"/>
    <col min="7431" max="7675" width="9.140625" style="96"/>
    <col min="7676" max="7676" width="35.140625" style="96" customWidth="1"/>
    <col min="7677" max="7677" width="18.140625" style="96" customWidth="1"/>
    <col min="7678" max="7678" width="11.85546875" style="96" customWidth="1"/>
    <col min="7679" max="7679" width="12.28515625" style="96" customWidth="1"/>
    <col min="7680" max="7680" width="10.7109375" style="96" customWidth="1"/>
    <col min="7681" max="7681" width="9.28515625" style="96" customWidth="1"/>
    <col min="7682" max="7682" width="11.85546875" style="96" customWidth="1"/>
    <col min="7683" max="7683" width="12.5703125" style="96" customWidth="1"/>
    <col min="7684" max="7684" width="10.28515625" style="96" customWidth="1"/>
    <col min="7685" max="7685" width="12" style="96" customWidth="1"/>
    <col min="7686" max="7686" width="11.140625" style="96" customWidth="1"/>
    <col min="7687" max="7931" width="9.140625" style="96"/>
    <col min="7932" max="7932" width="35.140625" style="96" customWidth="1"/>
    <col min="7933" max="7933" width="18.140625" style="96" customWidth="1"/>
    <col min="7934" max="7934" width="11.85546875" style="96" customWidth="1"/>
    <col min="7935" max="7935" width="12.28515625" style="96" customWidth="1"/>
    <col min="7936" max="7936" width="10.7109375" style="96" customWidth="1"/>
    <col min="7937" max="7937" width="9.28515625" style="96" customWidth="1"/>
    <col min="7938" max="7938" width="11.85546875" style="96" customWidth="1"/>
    <col min="7939" max="7939" width="12.5703125" style="96" customWidth="1"/>
    <col min="7940" max="7940" width="10.28515625" style="96" customWidth="1"/>
    <col min="7941" max="7941" width="12" style="96" customWidth="1"/>
    <col min="7942" max="7942" width="11.140625" style="96" customWidth="1"/>
    <col min="7943" max="8187" width="9.140625" style="96"/>
    <col min="8188" max="8188" width="35.140625" style="96" customWidth="1"/>
    <col min="8189" max="8189" width="18.140625" style="96" customWidth="1"/>
    <col min="8190" max="8190" width="11.85546875" style="96" customWidth="1"/>
    <col min="8191" max="8191" width="12.28515625" style="96" customWidth="1"/>
    <col min="8192" max="8192" width="10.7109375" style="96" customWidth="1"/>
    <col min="8193" max="8193" width="9.28515625" style="96" customWidth="1"/>
    <col min="8194" max="8194" width="11.85546875" style="96" customWidth="1"/>
    <col min="8195" max="8195" width="12.5703125" style="96" customWidth="1"/>
    <col min="8196" max="8196" width="10.28515625" style="96" customWidth="1"/>
    <col min="8197" max="8197" width="12" style="96" customWidth="1"/>
    <col min="8198" max="8198" width="11.140625" style="96" customWidth="1"/>
    <col min="8199" max="8443" width="9.140625" style="96"/>
    <col min="8444" max="8444" width="35.140625" style="96" customWidth="1"/>
    <col min="8445" max="8445" width="18.140625" style="96" customWidth="1"/>
    <col min="8446" max="8446" width="11.85546875" style="96" customWidth="1"/>
    <col min="8447" max="8447" width="12.28515625" style="96" customWidth="1"/>
    <col min="8448" max="8448" width="10.7109375" style="96" customWidth="1"/>
    <col min="8449" max="8449" width="9.28515625" style="96" customWidth="1"/>
    <col min="8450" max="8450" width="11.85546875" style="96" customWidth="1"/>
    <col min="8451" max="8451" width="12.5703125" style="96" customWidth="1"/>
    <col min="8452" max="8452" width="10.28515625" style="96" customWidth="1"/>
    <col min="8453" max="8453" width="12" style="96" customWidth="1"/>
    <col min="8454" max="8454" width="11.140625" style="96" customWidth="1"/>
    <col min="8455" max="8699" width="9.140625" style="96"/>
    <col min="8700" max="8700" width="35.140625" style="96" customWidth="1"/>
    <col min="8701" max="8701" width="18.140625" style="96" customWidth="1"/>
    <col min="8702" max="8702" width="11.85546875" style="96" customWidth="1"/>
    <col min="8703" max="8703" width="12.28515625" style="96" customWidth="1"/>
    <col min="8704" max="8704" width="10.7109375" style="96" customWidth="1"/>
    <col min="8705" max="8705" width="9.28515625" style="96" customWidth="1"/>
    <col min="8706" max="8706" width="11.85546875" style="96" customWidth="1"/>
    <col min="8707" max="8707" width="12.5703125" style="96" customWidth="1"/>
    <col min="8708" max="8708" width="10.28515625" style="96" customWidth="1"/>
    <col min="8709" max="8709" width="12" style="96" customWidth="1"/>
    <col min="8710" max="8710" width="11.140625" style="96" customWidth="1"/>
    <col min="8711" max="8955" width="9.140625" style="96"/>
    <col min="8956" max="8956" width="35.140625" style="96" customWidth="1"/>
    <col min="8957" max="8957" width="18.140625" style="96" customWidth="1"/>
    <col min="8958" max="8958" width="11.85546875" style="96" customWidth="1"/>
    <col min="8959" max="8959" width="12.28515625" style="96" customWidth="1"/>
    <col min="8960" max="8960" width="10.7109375" style="96" customWidth="1"/>
    <col min="8961" max="8961" width="9.28515625" style="96" customWidth="1"/>
    <col min="8962" max="8962" width="11.85546875" style="96" customWidth="1"/>
    <col min="8963" max="8963" width="12.5703125" style="96" customWidth="1"/>
    <col min="8964" max="8964" width="10.28515625" style="96" customWidth="1"/>
    <col min="8965" max="8965" width="12" style="96" customWidth="1"/>
    <col min="8966" max="8966" width="11.140625" style="96" customWidth="1"/>
    <col min="8967" max="9211" width="9.140625" style="96"/>
    <col min="9212" max="9212" width="35.140625" style="96" customWidth="1"/>
    <col min="9213" max="9213" width="18.140625" style="96" customWidth="1"/>
    <col min="9214" max="9214" width="11.85546875" style="96" customWidth="1"/>
    <col min="9215" max="9215" width="12.28515625" style="96" customWidth="1"/>
    <col min="9216" max="9216" width="10.7109375" style="96" customWidth="1"/>
    <col min="9217" max="9217" width="9.28515625" style="96" customWidth="1"/>
    <col min="9218" max="9218" width="11.85546875" style="96" customWidth="1"/>
    <col min="9219" max="9219" width="12.5703125" style="96" customWidth="1"/>
    <col min="9220" max="9220" width="10.28515625" style="96" customWidth="1"/>
    <col min="9221" max="9221" width="12" style="96" customWidth="1"/>
    <col min="9222" max="9222" width="11.140625" style="96" customWidth="1"/>
    <col min="9223" max="9467" width="9.140625" style="96"/>
    <col min="9468" max="9468" width="35.140625" style="96" customWidth="1"/>
    <col min="9469" max="9469" width="18.140625" style="96" customWidth="1"/>
    <col min="9470" max="9470" width="11.85546875" style="96" customWidth="1"/>
    <col min="9471" max="9471" width="12.28515625" style="96" customWidth="1"/>
    <col min="9472" max="9472" width="10.7109375" style="96" customWidth="1"/>
    <col min="9473" max="9473" width="9.28515625" style="96" customWidth="1"/>
    <col min="9474" max="9474" width="11.85546875" style="96" customWidth="1"/>
    <col min="9475" max="9475" width="12.5703125" style="96" customWidth="1"/>
    <col min="9476" max="9476" width="10.28515625" style="96" customWidth="1"/>
    <col min="9477" max="9477" width="12" style="96" customWidth="1"/>
    <col min="9478" max="9478" width="11.140625" style="96" customWidth="1"/>
    <col min="9479" max="9723" width="9.140625" style="96"/>
    <col min="9724" max="9724" width="35.140625" style="96" customWidth="1"/>
    <col min="9725" max="9725" width="18.140625" style="96" customWidth="1"/>
    <col min="9726" max="9726" width="11.85546875" style="96" customWidth="1"/>
    <col min="9727" max="9727" width="12.28515625" style="96" customWidth="1"/>
    <col min="9728" max="9728" width="10.7109375" style="96" customWidth="1"/>
    <col min="9729" max="9729" width="9.28515625" style="96" customWidth="1"/>
    <col min="9730" max="9730" width="11.85546875" style="96" customWidth="1"/>
    <col min="9731" max="9731" width="12.5703125" style="96" customWidth="1"/>
    <col min="9732" max="9732" width="10.28515625" style="96" customWidth="1"/>
    <col min="9733" max="9733" width="12" style="96" customWidth="1"/>
    <col min="9734" max="9734" width="11.140625" style="96" customWidth="1"/>
    <col min="9735" max="9979" width="9.140625" style="96"/>
    <col min="9980" max="9980" width="35.140625" style="96" customWidth="1"/>
    <col min="9981" max="9981" width="18.140625" style="96" customWidth="1"/>
    <col min="9982" max="9982" width="11.85546875" style="96" customWidth="1"/>
    <col min="9983" max="9983" width="12.28515625" style="96" customWidth="1"/>
    <col min="9984" max="9984" width="10.7109375" style="96" customWidth="1"/>
    <col min="9985" max="9985" width="9.28515625" style="96" customWidth="1"/>
    <col min="9986" max="9986" width="11.85546875" style="96" customWidth="1"/>
    <col min="9987" max="9987" width="12.5703125" style="96" customWidth="1"/>
    <col min="9988" max="9988" width="10.28515625" style="96" customWidth="1"/>
    <col min="9989" max="9989" width="12" style="96" customWidth="1"/>
    <col min="9990" max="9990" width="11.140625" style="96" customWidth="1"/>
    <col min="9991" max="10235" width="9.140625" style="96"/>
    <col min="10236" max="10236" width="35.140625" style="96" customWidth="1"/>
    <col min="10237" max="10237" width="18.140625" style="96" customWidth="1"/>
    <col min="10238" max="10238" width="11.85546875" style="96" customWidth="1"/>
    <col min="10239" max="10239" width="12.28515625" style="96" customWidth="1"/>
    <col min="10240" max="10240" width="10.7109375" style="96" customWidth="1"/>
    <col min="10241" max="10241" width="9.28515625" style="96" customWidth="1"/>
    <col min="10242" max="10242" width="11.85546875" style="96" customWidth="1"/>
    <col min="10243" max="10243" width="12.5703125" style="96" customWidth="1"/>
    <col min="10244" max="10244" width="10.28515625" style="96" customWidth="1"/>
    <col min="10245" max="10245" width="12" style="96" customWidth="1"/>
    <col min="10246" max="10246" width="11.140625" style="96" customWidth="1"/>
    <col min="10247" max="10491" width="9.140625" style="96"/>
    <col min="10492" max="10492" width="35.140625" style="96" customWidth="1"/>
    <col min="10493" max="10493" width="18.140625" style="96" customWidth="1"/>
    <col min="10494" max="10494" width="11.85546875" style="96" customWidth="1"/>
    <col min="10495" max="10495" width="12.28515625" style="96" customWidth="1"/>
    <col min="10496" max="10496" width="10.7109375" style="96" customWidth="1"/>
    <col min="10497" max="10497" width="9.28515625" style="96" customWidth="1"/>
    <col min="10498" max="10498" width="11.85546875" style="96" customWidth="1"/>
    <col min="10499" max="10499" width="12.5703125" style="96" customWidth="1"/>
    <col min="10500" max="10500" width="10.28515625" style="96" customWidth="1"/>
    <col min="10501" max="10501" width="12" style="96" customWidth="1"/>
    <col min="10502" max="10502" width="11.140625" style="96" customWidth="1"/>
    <col min="10503" max="10747" width="9.140625" style="96"/>
    <col min="10748" max="10748" width="35.140625" style="96" customWidth="1"/>
    <col min="10749" max="10749" width="18.140625" style="96" customWidth="1"/>
    <col min="10750" max="10750" width="11.85546875" style="96" customWidth="1"/>
    <col min="10751" max="10751" width="12.28515625" style="96" customWidth="1"/>
    <col min="10752" max="10752" width="10.7109375" style="96" customWidth="1"/>
    <col min="10753" max="10753" width="9.28515625" style="96" customWidth="1"/>
    <col min="10754" max="10754" width="11.85546875" style="96" customWidth="1"/>
    <col min="10755" max="10755" width="12.5703125" style="96" customWidth="1"/>
    <col min="10756" max="10756" width="10.28515625" style="96" customWidth="1"/>
    <col min="10757" max="10757" width="12" style="96" customWidth="1"/>
    <col min="10758" max="10758" width="11.140625" style="96" customWidth="1"/>
    <col min="10759" max="11003" width="9.140625" style="96"/>
    <col min="11004" max="11004" width="35.140625" style="96" customWidth="1"/>
    <col min="11005" max="11005" width="18.140625" style="96" customWidth="1"/>
    <col min="11006" max="11006" width="11.85546875" style="96" customWidth="1"/>
    <col min="11007" max="11007" width="12.28515625" style="96" customWidth="1"/>
    <col min="11008" max="11008" width="10.7109375" style="96" customWidth="1"/>
    <col min="11009" max="11009" width="9.28515625" style="96" customWidth="1"/>
    <col min="11010" max="11010" width="11.85546875" style="96" customWidth="1"/>
    <col min="11011" max="11011" width="12.5703125" style="96" customWidth="1"/>
    <col min="11012" max="11012" width="10.28515625" style="96" customWidth="1"/>
    <col min="11013" max="11013" width="12" style="96" customWidth="1"/>
    <col min="11014" max="11014" width="11.140625" style="96" customWidth="1"/>
    <col min="11015" max="11259" width="9.140625" style="96"/>
    <col min="11260" max="11260" width="35.140625" style="96" customWidth="1"/>
    <col min="11261" max="11261" width="18.140625" style="96" customWidth="1"/>
    <col min="11262" max="11262" width="11.85546875" style="96" customWidth="1"/>
    <col min="11263" max="11263" width="12.28515625" style="96" customWidth="1"/>
    <col min="11264" max="11264" width="10.7109375" style="96" customWidth="1"/>
    <col min="11265" max="11265" width="9.28515625" style="96" customWidth="1"/>
    <col min="11266" max="11266" width="11.85546875" style="96" customWidth="1"/>
    <col min="11267" max="11267" width="12.5703125" style="96" customWidth="1"/>
    <col min="11268" max="11268" width="10.28515625" style="96" customWidth="1"/>
    <col min="11269" max="11269" width="12" style="96" customWidth="1"/>
    <col min="11270" max="11270" width="11.140625" style="96" customWidth="1"/>
    <col min="11271" max="11515" width="9.140625" style="96"/>
    <col min="11516" max="11516" width="35.140625" style="96" customWidth="1"/>
    <col min="11517" max="11517" width="18.140625" style="96" customWidth="1"/>
    <col min="11518" max="11518" width="11.85546875" style="96" customWidth="1"/>
    <col min="11519" max="11519" width="12.28515625" style="96" customWidth="1"/>
    <col min="11520" max="11520" width="10.7109375" style="96" customWidth="1"/>
    <col min="11521" max="11521" width="9.28515625" style="96" customWidth="1"/>
    <col min="11522" max="11522" width="11.85546875" style="96" customWidth="1"/>
    <col min="11523" max="11523" width="12.5703125" style="96" customWidth="1"/>
    <col min="11524" max="11524" width="10.28515625" style="96" customWidth="1"/>
    <col min="11525" max="11525" width="12" style="96" customWidth="1"/>
    <col min="11526" max="11526" width="11.140625" style="96" customWidth="1"/>
    <col min="11527" max="11771" width="9.140625" style="96"/>
    <col min="11772" max="11772" width="35.140625" style="96" customWidth="1"/>
    <col min="11773" max="11773" width="18.140625" style="96" customWidth="1"/>
    <col min="11774" max="11774" width="11.85546875" style="96" customWidth="1"/>
    <col min="11775" max="11775" width="12.28515625" style="96" customWidth="1"/>
    <col min="11776" max="11776" width="10.7109375" style="96" customWidth="1"/>
    <col min="11777" max="11777" width="9.28515625" style="96" customWidth="1"/>
    <col min="11778" max="11778" width="11.85546875" style="96" customWidth="1"/>
    <col min="11779" max="11779" width="12.5703125" style="96" customWidth="1"/>
    <col min="11780" max="11780" width="10.28515625" style="96" customWidth="1"/>
    <col min="11781" max="11781" width="12" style="96" customWidth="1"/>
    <col min="11782" max="11782" width="11.140625" style="96" customWidth="1"/>
    <col min="11783" max="12027" width="9.140625" style="96"/>
    <col min="12028" max="12028" width="35.140625" style="96" customWidth="1"/>
    <col min="12029" max="12029" width="18.140625" style="96" customWidth="1"/>
    <col min="12030" max="12030" width="11.85546875" style="96" customWidth="1"/>
    <col min="12031" max="12031" width="12.28515625" style="96" customWidth="1"/>
    <col min="12032" max="12032" width="10.7109375" style="96" customWidth="1"/>
    <col min="12033" max="12033" width="9.28515625" style="96" customWidth="1"/>
    <col min="12034" max="12034" width="11.85546875" style="96" customWidth="1"/>
    <col min="12035" max="12035" width="12.5703125" style="96" customWidth="1"/>
    <col min="12036" max="12036" width="10.28515625" style="96" customWidth="1"/>
    <col min="12037" max="12037" width="12" style="96" customWidth="1"/>
    <col min="12038" max="12038" width="11.140625" style="96" customWidth="1"/>
    <col min="12039" max="12283" width="9.140625" style="96"/>
    <col min="12284" max="12284" width="35.140625" style="96" customWidth="1"/>
    <col min="12285" max="12285" width="18.140625" style="96" customWidth="1"/>
    <col min="12286" max="12286" width="11.85546875" style="96" customWidth="1"/>
    <col min="12287" max="12287" width="12.28515625" style="96" customWidth="1"/>
    <col min="12288" max="12288" width="10.7109375" style="96" customWidth="1"/>
    <col min="12289" max="12289" width="9.28515625" style="96" customWidth="1"/>
    <col min="12290" max="12290" width="11.85546875" style="96" customWidth="1"/>
    <col min="12291" max="12291" width="12.5703125" style="96" customWidth="1"/>
    <col min="12292" max="12292" width="10.28515625" style="96" customWidth="1"/>
    <col min="12293" max="12293" width="12" style="96" customWidth="1"/>
    <col min="12294" max="12294" width="11.140625" style="96" customWidth="1"/>
    <col min="12295" max="12539" width="9.140625" style="96"/>
    <col min="12540" max="12540" width="35.140625" style="96" customWidth="1"/>
    <col min="12541" max="12541" width="18.140625" style="96" customWidth="1"/>
    <col min="12542" max="12542" width="11.85546875" style="96" customWidth="1"/>
    <col min="12543" max="12543" width="12.28515625" style="96" customWidth="1"/>
    <col min="12544" max="12544" width="10.7109375" style="96" customWidth="1"/>
    <col min="12545" max="12545" width="9.28515625" style="96" customWidth="1"/>
    <col min="12546" max="12546" width="11.85546875" style="96" customWidth="1"/>
    <col min="12547" max="12547" width="12.5703125" style="96" customWidth="1"/>
    <col min="12548" max="12548" width="10.28515625" style="96" customWidth="1"/>
    <col min="12549" max="12549" width="12" style="96" customWidth="1"/>
    <col min="12550" max="12550" width="11.140625" style="96" customWidth="1"/>
    <col min="12551" max="12795" width="9.140625" style="96"/>
    <col min="12796" max="12796" width="35.140625" style="96" customWidth="1"/>
    <col min="12797" max="12797" width="18.140625" style="96" customWidth="1"/>
    <col min="12798" max="12798" width="11.85546875" style="96" customWidth="1"/>
    <col min="12799" max="12799" width="12.28515625" style="96" customWidth="1"/>
    <col min="12800" max="12800" width="10.7109375" style="96" customWidth="1"/>
    <col min="12801" max="12801" width="9.28515625" style="96" customWidth="1"/>
    <col min="12802" max="12802" width="11.85546875" style="96" customWidth="1"/>
    <col min="12803" max="12803" width="12.5703125" style="96" customWidth="1"/>
    <col min="12804" max="12804" width="10.28515625" style="96" customWidth="1"/>
    <col min="12805" max="12805" width="12" style="96" customWidth="1"/>
    <col min="12806" max="12806" width="11.140625" style="96" customWidth="1"/>
    <col min="12807" max="13051" width="9.140625" style="96"/>
    <col min="13052" max="13052" width="35.140625" style="96" customWidth="1"/>
    <col min="13053" max="13053" width="18.140625" style="96" customWidth="1"/>
    <col min="13054" max="13054" width="11.85546875" style="96" customWidth="1"/>
    <col min="13055" max="13055" width="12.28515625" style="96" customWidth="1"/>
    <col min="13056" max="13056" width="10.7109375" style="96" customWidth="1"/>
    <col min="13057" max="13057" width="9.28515625" style="96" customWidth="1"/>
    <col min="13058" max="13058" width="11.85546875" style="96" customWidth="1"/>
    <col min="13059" max="13059" width="12.5703125" style="96" customWidth="1"/>
    <col min="13060" max="13060" width="10.28515625" style="96" customWidth="1"/>
    <col min="13061" max="13061" width="12" style="96" customWidth="1"/>
    <col min="13062" max="13062" width="11.140625" style="96" customWidth="1"/>
    <col min="13063" max="13307" width="9.140625" style="96"/>
    <col min="13308" max="13308" width="35.140625" style="96" customWidth="1"/>
    <col min="13309" max="13309" width="18.140625" style="96" customWidth="1"/>
    <col min="13310" max="13310" width="11.85546875" style="96" customWidth="1"/>
    <col min="13311" max="13311" width="12.28515625" style="96" customWidth="1"/>
    <col min="13312" max="13312" width="10.7109375" style="96" customWidth="1"/>
    <col min="13313" max="13313" width="9.28515625" style="96" customWidth="1"/>
    <col min="13314" max="13314" width="11.85546875" style="96" customWidth="1"/>
    <col min="13315" max="13315" width="12.5703125" style="96" customWidth="1"/>
    <col min="13316" max="13316" width="10.28515625" style="96" customWidth="1"/>
    <col min="13317" max="13317" width="12" style="96" customWidth="1"/>
    <col min="13318" max="13318" width="11.140625" style="96" customWidth="1"/>
    <col min="13319" max="13563" width="9.140625" style="96"/>
    <col min="13564" max="13564" width="35.140625" style="96" customWidth="1"/>
    <col min="13565" max="13565" width="18.140625" style="96" customWidth="1"/>
    <col min="13566" max="13566" width="11.85546875" style="96" customWidth="1"/>
    <col min="13567" max="13567" width="12.28515625" style="96" customWidth="1"/>
    <col min="13568" max="13568" width="10.7109375" style="96" customWidth="1"/>
    <col min="13569" max="13569" width="9.28515625" style="96" customWidth="1"/>
    <col min="13570" max="13570" width="11.85546875" style="96" customWidth="1"/>
    <col min="13571" max="13571" width="12.5703125" style="96" customWidth="1"/>
    <col min="13572" max="13572" width="10.28515625" style="96" customWidth="1"/>
    <col min="13573" max="13573" width="12" style="96" customWidth="1"/>
    <col min="13574" max="13574" width="11.140625" style="96" customWidth="1"/>
    <col min="13575" max="13819" width="9.140625" style="96"/>
    <col min="13820" max="13820" width="35.140625" style="96" customWidth="1"/>
    <col min="13821" max="13821" width="18.140625" style="96" customWidth="1"/>
    <col min="13822" max="13822" width="11.85546875" style="96" customWidth="1"/>
    <col min="13823" max="13823" width="12.28515625" style="96" customWidth="1"/>
    <col min="13824" max="13824" width="10.7109375" style="96" customWidth="1"/>
    <col min="13825" max="13825" width="9.28515625" style="96" customWidth="1"/>
    <col min="13826" max="13826" width="11.85546875" style="96" customWidth="1"/>
    <col min="13827" max="13827" width="12.5703125" style="96" customWidth="1"/>
    <col min="13828" max="13828" width="10.28515625" style="96" customWidth="1"/>
    <col min="13829" max="13829" width="12" style="96" customWidth="1"/>
    <col min="13830" max="13830" width="11.140625" style="96" customWidth="1"/>
    <col min="13831" max="14075" width="9.140625" style="96"/>
    <col min="14076" max="14076" width="35.140625" style="96" customWidth="1"/>
    <col min="14077" max="14077" width="18.140625" style="96" customWidth="1"/>
    <col min="14078" max="14078" width="11.85546875" style="96" customWidth="1"/>
    <col min="14079" max="14079" width="12.28515625" style="96" customWidth="1"/>
    <col min="14080" max="14080" width="10.7109375" style="96" customWidth="1"/>
    <col min="14081" max="14081" width="9.28515625" style="96" customWidth="1"/>
    <col min="14082" max="14082" width="11.85546875" style="96" customWidth="1"/>
    <col min="14083" max="14083" width="12.5703125" style="96" customWidth="1"/>
    <col min="14084" max="14084" width="10.28515625" style="96" customWidth="1"/>
    <col min="14085" max="14085" width="12" style="96" customWidth="1"/>
    <col min="14086" max="14086" width="11.140625" style="96" customWidth="1"/>
    <col min="14087" max="14331" width="9.140625" style="96"/>
    <col min="14332" max="14332" width="35.140625" style="96" customWidth="1"/>
    <col min="14333" max="14333" width="18.140625" style="96" customWidth="1"/>
    <col min="14334" max="14334" width="11.85546875" style="96" customWidth="1"/>
    <col min="14335" max="14335" width="12.28515625" style="96" customWidth="1"/>
    <col min="14336" max="14336" width="10.7109375" style="96" customWidth="1"/>
    <col min="14337" max="14337" width="9.28515625" style="96" customWidth="1"/>
    <col min="14338" max="14338" width="11.85546875" style="96" customWidth="1"/>
    <col min="14339" max="14339" width="12.5703125" style="96" customWidth="1"/>
    <col min="14340" max="14340" width="10.28515625" style="96" customWidth="1"/>
    <col min="14341" max="14341" width="12" style="96" customWidth="1"/>
    <col min="14342" max="14342" width="11.140625" style="96" customWidth="1"/>
    <col min="14343" max="14587" width="9.140625" style="96"/>
    <col min="14588" max="14588" width="35.140625" style="96" customWidth="1"/>
    <col min="14589" max="14589" width="18.140625" style="96" customWidth="1"/>
    <col min="14590" max="14590" width="11.85546875" style="96" customWidth="1"/>
    <col min="14591" max="14591" width="12.28515625" style="96" customWidth="1"/>
    <col min="14592" max="14592" width="10.7109375" style="96" customWidth="1"/>
    <col min="14593" max="14593" width="9.28515625" style="96" customWidth="1"/>
    <col min="14594" max="14594" width="11.85546875" style="96" customWidth="1"/>
    <col min="14595" max="14595" width="12.5703125" style="96" customWidth="1"/>
    <col min="14596" max="14596" width="10.28515625" style="96" customWidth="1"/>
    <col min="14597" max="14597" width="12" style="96" customWidth="1"/>
    <col min="14598" max="14598" width="11.140625" style="96" customWidth="1"/>
    <col min="14599" max="14843" width="9.140625" style="96"/>
    <col min="14844" max="14844" width="35.140625" style="96" customWidth="1"/>
    <col min="14845" max="14845" width="18.140625" style="96" customWidth="1"/>
    <col min="14846" max="14846" width="11.85546875" style="96" customWidth="1"/>
    <col min="14847" max="14847" width="12.28515625" style="96" customWidth="1"/>
    <col min="14848" max="14848" width="10.7109375" style="96" customWidth="1"/>
    <col min="14849" max="14849" width="9.28515625" style="96" customWidth="1"/>
    <col min="14850" max="14850" width="11.85546875" style="96" customWidth="1"/>
    <col min="14851" max="14851" width="12.5703125" style="96" customWidth="1"/>
    <col min="14852" max="14852" width="10.28515625" style="96" customWidth="1"/>
    <col min="14853" max="14853" width="12" style="96" customWidth="1"/>
    <col min="14854" max="14854" width="11.140625" style="96" customWidth="1"/>
    <col min="14855" max="15099" width="9.140625" style="96"/>
    <col min="15100" max="15100" width="35.140625" style="96" customWidth="1"/>
    <col min="15101" max="15101" width="18.140625" style="96" customWidth="1"/>
    <col min="15102" max="15102" width="11.85546875" style="96" customWidth="1"/>
    <col min="15103" max="15103" width="12.28515625" style="96" customWidth="1"/>
    <col min="15104" max="15104" width="10.7109375" style="96" customWidth="1"/>
    <col min="15105" max="15105" width="9.28515625" style="96" customWidth="1"/>
    <col min="15106" max="15106" width="11.85546875" style="96" customWidth="1"/>
    <col min="15107" max="15107" width="12.5703125" style="96" customWidth="1"/>
    <col min="15108" max="15108" width="10.28515625" style="96" customWidth="1"/>
    <col min="15109" max="15109" width="12" style="96" customWidth="1"/>
    <col min="15110" max="15110" width="11.140625" style="96" customWidth="1"/>
    <col min="15111" max="15355" width="9.140625" style="96"/>
    <col min="15356" max="15356" width="35.140625" style="96" customWidth="1"/>
    <col min="15357" max="15357" width="18.140625" style="96" customWidth="1"/>
    <col min="15358" max="15358" width="11.85546875" style="96" customWidth="1"/>
    <col min="15359" max="15359" width="12.28515625" style="96" customWidth="1"/>
    <col min="15360" max="15360" width="10.7109375" style="96" customWidth="1"/>
    <col min="15361" max="15361" width="9.28515625" style="96" customWidth="1"/>
    <col min="15362" max="15362" width="11.85546875" style="96" customWidth="1"/>
    <col min="15363" max="15363" width="12.5703125" style="96" customWidth="1"/>
    <col min="15364" max="15364" width="10.28515625" style="96" customWidth="1"/>
    <col min="15365" max="15365" width="12" style="96" customWidth="1"/>
    <col min="15366" max="15366" width="11.140625" style="96" customWidth="1"/>
    <col min="15367" max="15611" width="9.140625" style="96"/>
    <col min="15612" max="15612" width="35.140625" style="96" customWidth="1"/>
    <col min="15613" max="15613" width="18.140625" style="96" customWidth="1"/>
    <col min="15614" max="15614" width="11.85546875" style="96" customWidth="1"/>
    <col min="15615" max="15615" width="12.28515625" style="96" customWidth="1"/>
    <col min="15616" max="15616" width="10.7109375" style="96" customWidth="1"/>
    <col min="15617" max="15617" width="9.28515625" style="96" customWidth="1"/>
    <col min="15618" max="15618" width="11.85546875" style="96" customWidth="1"/>
    <col min="15619" max="15619" width="12.5703125" style="96" customWidth="1"/>
    <col min="15620" max="15620" width="10.28515625" style="96" customWidth="1"/>
    <col min="15621" max="15621" width="12" style="96" customWidth="1"/>
    <col min="15622" max="15622" width="11.140625" style="96" customWidth="1"/>
    <col min="15623" max="15867" width="9.140625" style="96"/>
    <col min="15868" max="15868" width="35.140625" style="96" customWidth="1"/>
    <col min="15869" max="15869" width="18.140625" style="96" customWidth="1"/>
    <col min="15870" max="15870" width="11.85546875" style="96" customWidth="1"/>
    <col min="15871" max="15871" width="12.28515625" style="96" customWidth="1"/>
    <col min="15872" max="15872" width="10.7109375" style="96" customWidth="1"/>
    <col min="15873" max="15873" width="9.28515625" style="96" customWidth="1"/>
    <col min="15874" max="15874" width="11.85546875" style="96" customWidth="1"/>
    <col min="15875" max="15875" width="12.5703125" style="96" customWidth="1"/>
    <col min="15876" max="15876" width="10.28515625" style="96" customWidth="1"/>
    <col min="15877" max="15877" width="12" style="96" customWidth="1"/>
    <col min="15878" max="15878" width="11.140625" style="96" customWidth="1"/>
    <col min="15879" max="16123" width="9.140625" style="96"/>
    <col min="16124" max="16124" width="35.140625" style="96" customWidth="1"/>
    <col min="16125" max="16125" width="18.140625" style="96" customWidth="1"/>
    <col min="16126" max="16126" width="11.85546875" style="96" customWidth="1"/>
    <col min="16127" max="16127" width="12.28515625" style="96" customWidth="1"/>
    <col min="16128" max="16128" width="10.7109375" style="96" customWidth="1"/>
    <col min="16129" max="16129" width="9.28515625" style="96" customWidth="1"/>
    <col min="16130" max="16130" width="11.85546875" style="96" customWidth="1"/>
    <col min="16131" max="16131" width="12.5703125" style="96" customWidth="1"/>
    <col min="16132" max="16132" width="10.28515625" style="96" customWidth="1"/>
    <col min="16133" max="16133" width="12" style="96" customWidth="1"/>
    <col min="16134" max="16134" width="11.140625" style="96" customWidth="1"/>
    <col min="16135" max="16384" width="9.140625" style="96"/>
  </cols>
  <sheetData>
    <row r="1" spans="1:12" ht="15.75">
      <c r="A1" s="121" t="s">
        <v>80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16.5">
      <c r="A2" s="136" t="s">
        <v>0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15.75" customHeight="1">
      <c r="A3" s="135" t="s">
        <v>351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</row>
    <row r="4" spans="1:12" ht="15.75" customHeight="1">
      <c r="A4" s="122" t="s">
        <v>353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</row>
    <row r="5" spans="1:12" ht="36.75" customHeight="1">
      <c r="A5" s="130" t="s">
        <v>1</v>
      </c>
      <c r="B5" s="130" t="s">
        <v>2</v>
      </c>
      <c r="C5" s="132" t="s">
        <v>352</v>
      </c>
      <c r="D5" s="130" t="s">
        <v>3</v>
      </c>
      <c r="E5" s="130"/>
      <c r="F5" s="49" t="s">
        <v>4</v>
      </c>
      <c r="G5" s="127" t="s">
        <v>395</v>
      </c>
      <c r="H5" s="127" t="s">
        <v>396</v>
      </c>
      <c r="I5" s="123" t="s">
        <v>378</v>
      </c>
      <c r="J5" s="124"/>
      <c r="K5" s="123" t="s">
        <v>330</v>
      </c>
      <c r="L5" s="124"/>
    </row>
    <row r="6" spans="1:12" ht="58.5" customHeight="1">
      <c r="A6" s="130"/>
      <c r="B6" s="130"/>
      <c r="C6" s="133"/>
      <c r="D6" s="130" t="s">
        <v>373</v>
      </c>
      <c r="E6" s="131" t="s">
        <v>70</v>
      </c>
      <c r="F6" s="49" t="s">
        <v>26</v>
      </c>
      <c r="G6" s="128"/>
      <c r="H6" s="128"/>
      <c r="I6" s="125"/>
      <c r="J6" s="126"/>
      <c r="K6" s="125"/>
      <c r="L6" s="126"/>
    </row>
    <row r="7" spans="1:12">
      <c r="A7" s="130"/>
      <c r="B7" s="130"/>
      <c r="C7" s="133"/>
      <c r="D7" s="130"/>
      <c r="E7" s="131"/>
      <c r="F7" s="49" t="s">
        <v>5</v>
      </c>
      <c r="G7" s="128"/>
      <c r="H7" s="128"/>
      <c r="I7" s="49" t="s">
        <v>5</v>
      </c>
      <c r="J7" s="49" t="s">
        <v>6</v>
      </c>
      <c r="K7" s="97" t="s">
        <v>5</v>
      </c>
      <c r="L7" s="98" t="s">
        <v>6</v>
      </c>
    </row>
    <row r="8" spans="1:12" ht="24.75" customHeight="1">
      <c r="A8" s="130"/>
      <c r="B8" s="130"/>
      <c r="C8" s="134"/>
      <c r="D8" s="130"/>
      <c r="E8" s="131"/>
      <c r="F8" s="49" t="s">
        <v>118</v>
      </c>
      <c r="G8" s="129"/>
      <c r="H8" s="129"/>
      <c r="I8" s="49" t="s">
        <v>119</v>
      </c>
      <c r="J8" s="49" t="s">
        <v>120</v>
      </c>
      <c r="K8" s="99" t="s">
        <v>321</v>
      </c>
      <c r="L8" s="99" t="s">
        <v>322</v>
      </c>
    </row>
    <row r="9" spans="1:12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00">
        <v>11</v>
      </c>
      <c r="L9" s="100">
        <v>12</v>
      </c>
    </row>
    <row r="10" spans="1:12" s="103" customFormat="1" ht="16.5" customHeight="1">
      <c r="A10" s="6" t="s">
        <v>7</v>
      </c>
      <c r="B10" s="64"/>
      <c r="C10" s="26">
        <f>C11+C80+C93+C108+C129+C178+C166+C182</f>
        <v>19736967.120000001</v>
      </c>
      <c r="D10" s="26">
        <f>D11+D80+D93+D108+D129+D178+D166+D182</f>
        <v>15356080</v>
      </c>
      <c r="E10" s="26">
        <f>E11+E80+E93+E108+E129+E178+E166+E182</f>
        <v>15397190</v>
      </c>
      <c r="F10" s="26">
        <f>E10-D10</f>
        <v>41110</v>
      </c>
      <c r="G10" s="26">
        <f>G11+G80+G93+G108+G129+G166+G178+G182</f>
        <v>15397190</v>
      </c>
      <c r="H10" s="26">
        <f>H11+H80+H93+H108+H129+H166+H178+H182</f>
        <v>15042712.799999997</v>
      </c>
      <c r="I10" s="26">
        <f>H10-G10</f>
        <v>-354477.20000000298</v>
      </c>
      <c r="J10" s="26">
        <f>H10/G10*100</f>
        <v>97.6977799195827</v>
      </c>
      <c r="K10" s="101">
        <f>H10-C10</f>
        <v>-4694254.320000004</v>
      </c>
      <c r="L10" s="102">
        <f>H10/C10*100</f>
        <v>76.215928762209927</v>
      </c>
    </row>
    <row r="11" spans="1:12" s="66" customFormat="1" ht="20.25" customHeight="1">
      <c r="A11" s="6" t="s">
        <v>8</v>
      </c>
      <c r="B11" s="65" t="s">
        <v>102</v>
      </c>
      <c r="C11" s="26">
        <f>C12+C18+C24+C66</f>
        <v>8743993.1500000004</v>
      </c>
      <c r="D11" s="26">
        <f>D12+D18+D24+D59+D66</f>
        <v>8486987</v>
      </c>
      <c r="E11" s="26">
        <f>E12+E18+E24+E59+E66</f>
        <v>8486987</v>
      </c>
      <c r="F11" s="26">
        <f>E11-D11</f>
        <v>0</v>
      </c>
      <c r="G11" s="26">
        <f>G12+G18+G24+G59+G66</f>
        <v>8486987</v>
      </c>
      <c r="H11" s="26">
        <f>H12+H18+H24+H59+H66</f>
        <v>8484179.1499999985</v>
      </c>
      <c r="I11" s="26">
        <f t="shared" ref="I11:I105" si="0">H11-G11</f>
        <v>-2807.8500000014901</v>
      </c>
      <c r="J11" s="26">
        <f t="shared" ref="J11:J105" si="1">H11/G11*100</f>
        <v>99.966915820655771</v>
      </c>
      <c r="K11" s="101">
        <f t="shared" ref="K11:K84" si="2">H11-C11</f>
        <v>-259814.00000000186</v>
      </c>
      <c r="L11" s="102">
        <f t="shared" ref="L11:L80" si="3">H11/C11*100</f>
        <v>97.028657324600005</v>
      </c>
    </row>
    <row r="12" spans="1:12" s="67" customFormat="1" ht="51">
      <c r="A12" s="6" t="s">
        <v>34</v>
      </c>
      <c r="B12" s="65" t="s">
        <v>103</v>
      </c>
      <c r="C12" s="26">
        <f>C14</f>
        <v>1121447.21</v>
      </c>
      <c r="D12" s="26">
        <f>D13</f>
        <v>535791</v>
      </c>
      <c r="E12" s="26">
        <f>E13</f>
        <v>535791</v>
      </c>
      <c r="F12" s="26">
        <f>E12-D12</f>
        <v>0</v>
      </c>
      <c r="G12" s="26">
        <f>G14</f>
        <v>535791</v>
      </c>
      <c r="H12" s="26">
        <f>H14</f>
        <v>535790.44000000006</v>
      </c>
      <c r="I12" s="26">
        <f t="shared" si="0"/>
        <v>-0.55999999993946403</v>
      </c>
      <c r="J12" s="26">
        <f t="shared" si="1"/>
        <v>99.9998954816337</v>
      </c>
      <c r="K12" s="101">
        <f t="shared" si="2"/>
        <v>-585656.7699999999</v>
      </c>
      <c r="L12" s="102">
        <f t="shared" si="3"/>
        <v>47.776697397998795</v>
      </c>
    </row>
    <row r="13" spans="1:12" s="67" customFormat="1" ht="62.25" customHeight="1">
      <c r="A13" s="6" t="s">
        <v>356</v>
      </c>
      <c r="B13" s="65" t="s">
        <v>357</v>
      </c>
      <c r="C13" s="26"/>
      <c r="D13" s="26">
        <f>D14</f>
        <v>535791</v>
      </c>
      <c r="E13" s="26">
        <f>E14</f>
        <v>535791</v>
      </c>
      <c r="F13" s="26"/>
      <c r="G13" s="26">
        <f>G14</f>
        <v>535791</v>
      </c>
      <c r="H13" s="26">
        <f>H14</f>
        <v>535790.44000000006</v>
      </c>
      <c r="I13" s="26">
        <f t="shared" si="0"/>
        <v>-0.55999999993946403</v>
      </c>
      <c r="J13" s="26"/>
      <c r="K13" s="101">
        <f t="shared" si="2"/>
        <v>535790.44000000006</v>
      </c>
      <c r="L13" s="102"/>
    </row>
    <row r="14" spans="1:12" s="67" customFormat="1" ht="25.5">
      <c r="A14" s="6" t="s">
        <v>9</v>
      </c>
      <c r="B14" s="65" t="s">
        <v>160</v>
      </c>
      <c r="C14" s="26">
        <f t="shared" ref="C14" si="4">C15</f>
        <v>1121447.21</v>
      </c>
      <c r="D14" s="26">
        <f>D15</f>
        <v>535791</v>
      </c>
      <c r="E14" s="26">
        <f t="shared" ref="E14" si="5">E15</f>
        <v>535791</v>
      </c>
      <c r="F14" s="26"/>
      <c r="G14" s="26">
        <f t="shared" ref="G14:H14" si="6">G15</f>
        <v>535791</v>
      </c>
      <c r="H14" s="26">
        <f t="shared" si="6"/>
        <v>535790.44000000006</v>
      </c>
      <c r="I14" s="26">
        <f t="shared" si="0"/>
        <v>-0.55999999993946403</v>
      </c>
      <c r="J14" s="26">
        <f t="shared" si="1"/>
        <v>99.9998954816337</v>
      </c>
      <c r="K14" s="101">
        <f t="shared" si="2"/>
        <v>-585656.7699999999</v>
      </c>
      <c r="L14" s="102"/>
    </row>
    <row r="15" spans="1:12" ht="23.25">
      <c r="A15" s="68" t="s">
        <v>217</v>
      </c>
      <c r="B15" s="69" t="s">
        <v>159</v>
      </c>
      <c r="C15" s="27">
        <f>C16+C17</f>
        <v>1121447.21</v>
      </c>
      <c r="D15" s="27">
        <v>535791</v>
      </c>
      <c r="E15" s="27">
        <f>E16+E17</f>
        <v>535791</v>
      </c>
      <c r="F15" s="27"/>
      <c r="G15" s="27">
        <f>G16+G17</f>
        <v>535791</v>
      </c>
      <c r="H15" s="27">
        <f>H16+H17</f>
        <v>535790.44000000006</v>
      </c>
      <c r="I15" s="27">
        <f t="shared" si="0"/>
        <v>-0.55999999993946403</v>
      </c>
      <c r="J15" s="27">
        <f t="shared" si="1"/>
        <v>99.9998954816337</v>
      </c>
      <c r="K15" s="104">
        <f t="shared" si="2"/>
        <v>-585656.7699999999</v>
      </c>
      <c r="L15" s="105"/>
    </row>
    <row r="16" spans="1:12" s="108" customFormat="1">
      <c r="A16" s="70" t="s">
        <v>11</v>
      </c>
      <c r="B16" s="71" t="s">
        <v>162</v>
      </c>
      <c r="C16" s="29">
        <v>930648.21</v>
      </c>
      <c r="D16" s="28"/>
      <c r="E16" s="28">
        <v>322999.90000000002</v>
      </c>
      <c r="F16" s="28" t="s">
        <v>10</v>
      </c>
      <c r="G16" s="28">
        <v>322999.90000000002</v>
      </c>
      <c r="H16" s="29">
        <v>322999.34000000003</v>
      </c>
      <c r="I16" s="28">
        <f t="shared" si="0"/>
        <v>-0.55999999999767169</v>
      </c>
      <c r="J16" s="28">
        <f t="shared" si="1"/>
        <v>99.999826625333327</v>
      </c>
      <c r="K16" s="106">
        <f t="shared" si="2"/>
        <v>-607648.86999999988</v>
      </c>
      <c r="L16" s="107"/>
    </row>
    <row r="17" spans="1:12" s="108" customFormat="1" ht="23.25">
      <c r="A17" s="70" t="s">
        <v>12</v>
      </c>
      <c r="B17" s="71" t="s">
        <v>161</v>
      </c>
      <c r="C17" s="29">
        <v>190799</v>
      </c>
      <c r="D17" s="28"/>
      <c r="E17" s="28">
        <v>212791.1</v>
      </c>
      <c r="F17" s="28" t="s">
        <v>10</v>
      </c>
      <c r="G17" s="28">
        <v>212791.1</v>
      </c>
      <c r="H17" s="29">
        <v>212791.1</v>
      </c>
      <c r="I17" s="28">
        <f t="shared" si="0"/>
        <v>0</v>
      </c>
      <c r="J17" s="28">
        <f t="shared" si="1"/>
        <v>100</v>
      </c>
      <c r="K17" s="106">
        <f t="shared" si="2"/>
        <v>21992.100000000006</v>
      </c>
      <c r="L17" s="107"/>
    </row>
    <row r="18" spans="1:12" s="108" customFormat="1" ht="72.75">
      <c r="A18" s="72" t="s">
        <v>358</v>
      </c>
      <c r="B18" s="65" t="s">
        <v>105</v>
      </c>
      <c r="C18" s="26">
        <f>C20</f>
        <v>829316.36</v>
      </c>
      <c r="D18" s="26">
        <f>D19</f>
        <v>877682</v>
      </c>
      <c r="E18" s="26">
        <f>E20</f>
        <v>877682</v>
      </c>
      <c r="F18" s="26"/>
      <c r="G18" s="26">
        <f>G20</f>
        <v>877682</v>
      </c>
      <c r="H18" s="26">
        <f>H20</f>
        <v>877681.32</v>
      </c>
      <c r="I18" s="26">
        <f t="shared" si="0"/>
        <v>-0.68000000005122274</v>
      </c>
      <c r="J18" s="26">
        <f t="shared" si="1"/>
        <v>99.999922523191771</v>
      </c>
      <c r="K18" s="101">
        <f t="shared" si="2"/>
        <v>48364.959999999963</v>
      </c>
      <c r="L18" s="102">
        <f t="shared" si="3"/>
        <v>105.83190713854964</v>
      </c>
    </row>
    <row r="19" spans="1:12" s="108" customFormat="1" ht="36.75">
      <c r="A19" s="73" t="s">
        <v>163</v>
      </c>
      <c r="B19" s="74" t="s">
        <v>164</v>
      </c>
      <c r="C19" s="26">
        <f t="shared" ref="C19:E20" si="7">C20</f>
        <v>829316.36</v>
      </c>
      <c r="D19" s="26">
        <f t="shared" si="7"/>
        <v>877682</v>
      </c>
      <c r="E19" s="26">
        <f t="shared" si="7"/>
        <v>877682</v>
      </c>
      <c r="F19" s="26"/>
      <c r="G19" s="26">
        <f>G20</f>
        <v>877682</v>
      </c>
      <c r="H19" s="26">
        <f>H20</f>
        <v>877681.32</v>
      </c>
      <c r="I19" s="26"/>
      <c r="J19" s="26"/>
      <c r="K19" s="101">
        <f t="shared" si="2"/>
        <v>48364.959999999963</v>
      </c>
      <c r="L19" s="102"/>
    </row>
    <row r="20" spans="1:12" s="108" customFormat="1" ht="39" customHeight="1">
      <c r="A20" s="1" t="s">
        <v>104</v>
      </c>
      <c r="B20" s="74" t="s">
        <v>165</v>
      </c>
      <c r="C20" s="31">
        <f t="shared" si="7"/>
        <v>829316.36</v>
      </c>
      <c r="D20" s="27">
        <f t="shared" si="7"/>
        <v>877682</v>
      </c>
      <c r="E20" s="27">
        <f t="shared" si="7"/>
        <v>877682</v>
      </c>
      <c r="F20" s="27"/>
      <c r="G20" s="27">
        <f>G21</f>
        <v>877682</v>
      </c>
      <c r="H20" s="27">
        <f>H21</f>
        <v>877681.32</v>
      </c>
      <c r="I20" s="27">
        <f t="shared" si="0"/>
        <v>-0.68000000005122274</v>
      </c>
      <c r="J20" s="27">
        <f t="shared" si="1"/>
        <v>99.999922523191771</v>
      </c>
      <c r="K20" s="104">
        <f t="shared" si="2"/>
        <v>48364.959999999963</v>
      </c>
      <c r="L20" s="105"/>
    </row>
    <row r="21" spans="1:12" s="108" customFormat="1" ht="23.25">
      <c r="A21" s="70" t="s">
        <v>92</v>
      </c>
      <c r="B21" s="71" t="s">
        <v>166</v>
      </c>
      <c r="C21" s="29">
        <f>C22+C23</f>
        <v>829316.36</v>
      </c>
      <c r="D21" s="28">
        <v>877682</v>
      </c>
      <c r="E21" s="28">
        <f>E22+E23</f>
        <v>877682</v>
      </c>
      <c r="F21" s="28"/>
      <c r="G21" s="28">
        <f>G22+G23</f>
        <v>877682</v>
      </c>
      <c r="H21" s="28">
        <f>H22+H23</f>
        <v>877681.32</v>
      </c>
      <c r="I21" s="28">
        <f t="shared" si="0"/>
        <v>-0.68000000005122274</v>
      </c>
      <c r="J21" s="28">
        <f t="shared" si="1"/>
        <v>99.999922523191771</v>
      </c>
      <c r="K21" s="106">
        <f t="shared" si="2"/>
        <v>48364.959999999963</v>
      </c>
      <c r="L21" s="107"/>
    </row>
    <row r="22" spans="1:12" s="108" customFormat="1">
      <c r="A22" s="70" t="s">
        <v>11</v>
      </c>
      <c r="B22" s="71" t="s">
        <v>167</v>
      </c>
      <c r="C22" s="29">
        <v>674184.36</v>
      </c>
      <c r="D22" s="28"/>
      <c r="E22" s="28">
        <v>786552</v>
      </c>
      <c r="F22" s="28"/>
      <c r="G22" s="28">
        <v>786552</v>
      </c>
      <c r="H22" s="29">
        <v>786551.32</v>
      </c>
      <c r="I22" s="28">
        <f t="shared" si="0"/>
        <v>-0.68000000005122274</v>
      </c>
      <c r="J22" s="28">
        <f t="shared" si="1"/>
        <v>99.999913546720364</v>
      </c>
      <c r="K22" s="106">
        <f t="shared" si="2"/>
        <v>112366.95999999996</v>
      </c>
      <c r="L22" s="107"/>
    </row>
    <row r="23" spans="1:12" s="108" customFormat="1" ht="23.25">
      <c r="A23" s="70" t="s">
        <v>12</v>
      </c>
      <c r="B23" s="71" t="s">
        <v>168</v>
      </c>
      <c r="C23" s="29">
        <v>155132</v>
      </c>
      <c r="D23" s="28"/>
      <c r="E23" s="28">
        <v>91130</v>
      </c>
      <c r="F23" s="28"/>
      <c r="G23" s="28">
        <v>91130</v>
      </c>
      <c r="H23" s="29">
        <v>91130</v>
      </c>
      <c r="I23" s="28">
        <f t="shared" si="0"/>
        <v>0</v>
      </c>
      <c r="J23" s="28">
        <f t="shared" si="1"/>
        <v>100</v>
      </c>
      <c r="K23" s="106">
        <f t="shared" si="2"/>
        <v>-64002</v>
      </c>
      <c r="L23" s="107"/>
    </row>
    <row r="24" spans="1:12" s="67" customFormat="1" ht="79.5" customHeight="1">
      <c r="A24" s="6" t="s">
        <v>17</v>
      </c>
      <c r="B24" s="75" t="s">
        <v>149</v>
      </c>
      <c r="C24" s="30">
        <f>C25+C51+C53</f>
        <v>6221835.7400000002</v>
      </c>
      <c r="D24" s="30">
        <f>D25+D51+D56</f>
        <v>6572034</v>
      </c>
      <c r="E24" s="30">
        <f>E25+E51+E56</f>
        <v>6572034</v>
      </c>
      <c r="F24" s="26">
        <f>E24-D24</f>
        <v>0</v>
      </c>
      <c r="G24" s="30">
        <f>G25+G51+G56</f>
        <v>6572034</v>
      </c>
      <c r="H24" s="30">
        <f>H25+H51+H56</f>
        <v>6569228.0699999994</v>
      </c>
      <c r="I24" s="26">
        <f t="shared" si="0"/>
        <v>-2805.9300000006333</v>
      </c>
      <c r="J24" s="26">
        <f t="shared" si="1"/>
        <v>99.957304998726414</v>
      </c>
      <c r="K24" s="101">
        <f t="shared" si="2"/>
        <v>347392.32999999914</v>
      </c>
      <c r="L24" s="102">
        <f t="shared" si="3"/>
        <v>105.58343782312708</v>
      </c>
    </row>
    <row r="25" spans="1:12" s="77" customFormat="1" ht="31.5" customHeight="1">
      <c r="A25" s="9" t="s">
        <v>169</v>
      </c>
      <c r="B25" s="76" t="s">
        <v>355</v>
      </c>
      <c r="C25" s="31">
        <f>C26</f>
        <v>6111235.7400000002</v>
      </c>
      <c r="D25" s="31">
        <f>D26</f>
        <v>6448734</v>
      </c>
      <c r="E25" s="31">
        <f>E26</f>
        <v>6448734</v>
      </c>
      <c r="F25" s="27"/>
      <c r="G25" s="31">
        <f>G26</f>
        <v>6448734</v>
      </c>
      <c r="H25" s="31">
        <f>H26</f>
        <v>6445928.0699999994</v>
      </c>
      <c r="I25" s="27"/>
      <c r="J25" s="27"/>
      <c r="K25" s="104">
        <f t="shared" si="2"/>
        <v>334692.32999999914</v>
      </c>
      <c r="L25" s="105">
        <f t="shared" si="3"/>
        <v>105.47667189156738</v>
      </c>
    </row>
    <row r="26" spans="1:12" s="77" customFormat="1" ht="30.75" customHeight="1">
      <c r="A26" s="9" t="s">
        <v>170</v>
      </c>
      <c r="B26" s="76" t="s">
        <v>171</v>
      </c>
      <c r="C26" s="31">
        <f>C27+C31</f>
        <v>6111235.7400000002</v>
      </c>
      <c r="D26" s="31">
        <f>D27+D31</f>
        <v>6448734</v>
      </c>
      <c r="E26" s="31">
        <f>E27+E31</f>
        <v>6448734</v>
      </c>
      <c r="F26" s="27"/>
      <c r="G26" s="31">
        <f>G27+G31</f>
        <v>6448734</v>
      </c>
      <c r="H26" s="31">
        <f>H27+H31</f>
        <v>6445928.0699999994</v>
      </c>
      <c r="I26" s="27"/>
      <c r="J26" s="27"/>
      <c r="K26" s="104">
        <f t="shared" si="2"/>
        <v>334692.32999999914</v>
      </c>
      <c r="L26" s="105"/>
    </row>
    <row r="27" spans="1:12" s="77" customFormat="1" ht="25.5">
      <c r="A27" s="9" t="s">
        <v>173</v>
      </c>
      <c r="B27" s="76" t="s">
        <v>172</v>
      </c>
      <c r="C27" s="31">
        <f>C28</f>
        <v>4239442.83</v>
      </c>
      <c r="D27" s="31">
        <f>D28</f>
        <v>4260571</v>
      </c>
      <c r="E27" s="31">
        <f>E28</f>
        <v>4260571</v>
      </c>
      <c r="F27" s="27"/>
      <c r="G27" s="31">
        <f>G28</f>
        <v>4260571</v>
      </c>
      <c r="H27" s="31">
        <f>H28</f>
        <v>4260570.3599999994</v>
      </c>
      <c r="I27" s="27">
        <f t="shared" si="0"/>
        <v>-0.64000000059604645</v>
      </c>
      <c r="J27" s="27">
        <f t="shared" si="1"/>
        <v>99.999984978539246</v>
      </c>
      <c r="K27" s="104">
        <f t="shared" si="2"/>
        <v>21127.529999999329</v>
      </c>
      <c r="L27" s="105"/>
    </row>
    <row r="28" spans="1:12">
      <c r="A28" s="1" t="s">
        <v>92</v>
      </c>
      <c r="B28" s="78" t="s">
        <v>174</v>
      </c>
      <c r="C28" s="31">
        <f>C29+C30</f>
        <v>4239442.83</v>
      </c>
      <c r="D28" s="31">
        <v>4260571</v>
      </c>
      <c r="E28" s="31">
        <f>E29+E30</f>
        <v>4260571</v>
      </c>
      <c r="F28" s="27"/>
      <c r="G28" s="31">
        <f>G29+G30</f>
        <v>4260571</v>
      </c>
      <c r="H28" s="31">
        <f>H29+H30</f>
        <v>4260570.3599999994</v>
      </c>
      <c r="I28" s="27">
        <f t="shared" si="0"/>
        <v>-0.64000000059604645</v>
      </c>
      <c r="J28" s="27">
        <f t="shared" si="1"/>
        <v>99.999984978539246</v>
      </c>
      <c r="K28" s="104">
        <f t="shared" si="2"/>
        <v>21127.529999999329</v>
      </c>
      <c r="L28" s="105"/>
    </row>
    <row r="29" spans="1:12" s="108" customFormat="1">
      <c r="A29" s="70" t="s">
        <v>11</v>
      </c>
      <c r="B29" s="79" t="s">
        <v>175</v>
      </c>
      <c r="C29" s="29">
        <v>3249293.32</v>
      </c>
      <c r="D29" s="28"/>
      <c r="E29" s="28">
        <v>3210258.75</v>
      </c>
      <c r="F29" s="28" t="s">
        <v>10</v>
      </c>
      <c r="G29" s="28">
        <v>3210258.75</v>
      </c>
      <c r="H29" s="29">
        <v>3210258.11</v>
      </c>
      <c r="I29" s="28">
        <f t="shared" si="0"/>
        <v>-0.64000000013038516</v>
      </c>
      <c r="J29" s="28">
        <f t="shared" si="1"/>
        <v>99.99998006391229</v>
      </c>
      <c r="K29" s="106">
        <f t="shared" si="2"/>
        <v>-39035.209999999963</v>
      </c>
      <c r="L29" s="107"/>
    </row>
    <row r="30" spans="1:12" s="108" customFormat="1" ht="23.25">
      <c r="A30" s="70" t="s">
        <v>12</v>
      </c>
      <c r="B30" s="79" t="s">
        <v>176</v>
      </c>
      <c r="C30" s="29">
        <v>990149.51</v>
      </c>
      <c r="D30" s="28"/>
      <c r="E30" s="28">
        <v>1050312.25</v>
      </c>
      <c r="F30" s="28" t="s">
        <v>10</v>
      </c>
      <c r="G30" s="28">
        <v>1050312.25</v>
      </c>
      <c r="H30" s="29">
        <v>1050312.25</v>
      </c>
      <c r="I30" s="28">
        <f t="shared" si="0"/>
        <v>0</v>
      </c>
      <c r="J30" s="28">
        <f t="shared" si="1"/>
        <v>100</v>
      </c>
      <c r="K30" s="106">
        <f t="shared" si="2"/>
        <v>60162.739999999991</v>
      </c>
      <c r="L30" s="107"/>
    </row>
    <row r="31" spans="1:12" s="108" customFormat="1" ht="34.5">
      <c r="A31" s="1" t="s">
        <v>177</v>
      </c>
      <c r="B31" s="76" t="s">
        <v>178</v>
      </c>
      <c r="C31" s="28">
        <f>C32+C36+C40+C47+C49</f>
        <v>1871792.91</v>
      </c>
      <c r="D31" s="28">
        <f>D32+D36+D47+D49+D40</f>
        <v>2188163</v>
      </c>
      <c r="E31" s="28">
        <f>E32+E36+E40+E47+E49</f>
        <v>2188163</v>
      </c>
      <c r="F31" s="28"/>
      <c r="G31" s="28">
        <f>G32+G36+G40+G47+G49</f>
        <v>2188163</v>
      </c>
      <c r="H31" s="28">
        <f>H32+H36+H40+H47+H49</f>
        <v>2185357.71</v>
      </c>
      <c r="I31" s="27"/>
      <c r="J31" s="27"/>
      <c r="K31" s="104">
        <f t="shared" si="2"/>
        <v>313564.80000000005</v>
      </c>
      <c r="L31" s="105"/>
    </row>
    <row r="32" spans="1:12" s="108" customFormat="1" ht="23.25">
      <c r="A32" s="1" t="s">
        <v>93</v>
      </c>
      <c r="B32" s="76" t="s">
        <v>179</v>
      </c>
      <c r="C32" s="27">
        <f>C33+C34+C35</f>
        <v>179147.45</v>
      </c>
      <c r="D32" s="27">
        <v>101977</v>
      </c>
      <c r="E32" s="27">
        <f>E33+E34+E35</f>
        <v>101977</v>
      </c>
      <c r="F32" s="27"/>
      <c r="G32" s="27">
        <f>G33+G34+G35</f>
        <v>101977</v>
      </c>
      <c r="H32" s="27">
        <f>H33+H34+H35</f>
        <v>101976.97</v>
      </c>
      <c r="I32" s="27">
        <f t="shared" si="0"/>
        <v>-2.9999999998835847E-2</v>
      </c>
      <c r="J32" s="27">
        <f t="shared" si="1"/>
        <v>99.999970581601744</v>
      </c>
      <c r="K32" s="104">
        <f t="shared" si="2"/>
        <v>-77170.48000000001</v>
      </c>
      <c r="L32" s="105"/>
    </row>
    <row r="33" spans="1:12" s="108" customFormat="1">
      <c r="A33" s="70" t="s">
        <v>13</v>
      </c>
      <c r="B33" s="79" t="s">
        <v>180</v>
      </c>
      <c r="C33" s="29">
        <v>112442.45</v>
      </c>
      <c r="D33" s="29"/>
      <c r="E33" s="29">
        <v>40831</v>
      </c>
      <c r="F33" s="28" t="s">
        <v>10</v>
      </c>
      <c r="G33" s="29">
        <v>40831</v>
      </c>
      <c r="H33" s="29">
        <v>40831</v>
      </c>
      <c r="I33" s="28">
        <f t="shared" si="0"/>
        <v>0</v>
      </c>
      <c r="J33" s="28">
        <f t="shared" si="1"/>
        <v>100</v>
      </c>
      <c r="K33" s="106">
        <f t="shared" si="2"/>
        <v>-71611.45</v>
      </c>
      <c r="L33" s="107"/>
    </row>
    <row r="34" spans="1:12" s="108" customFormat="1">
      <c r="A34" s="70" t="s">
        <v>15</v>
      </c>
      <c r="B34" s="79" t="s">
        <v>348</v>
      </c>
      <c r="C34" s="29">
        <v>23500</v>
      </c>
      <c r="D34" s="29"/>
      <c r="E34" s="29">
        <v>46297</v>
      </c>
      <c r="F34" s="28" t="s">
        <v>10</v>
      </c>
      <c r="G34" s="29">
        <v>46297</v>
      </c>
      <c r="H34" s="29">
        <v>46296.97</v>
      </c>
      <c r="I34" s="28">
        <f t="shared" si="0"/>
        <v>-2.9999999998835847E-2</v>
      </c>
      <c r="J34" s="28">
        <f t="shared" si="1"/>
        <v>99.99993520098495</v>
      </c>
      <c r="K34" s="106">
        <f t="shared" si="2"/>
        <v>22796.97</v>
      </c>
      <c r="L34" s="107"/>
    </row>
    <row r="35" spans="1:12" s="108" customFormat="1">
      <c r="A35" s="70" t="s">
        <v>97</v>
      </c>
      <c r="B35" s="79" t="s">
        <v>181</v>
      </c>
      <c r="C35" s="29">
        <v>43205</v>
      </c>
      <c r="D35" s="29"/>
      <c r="E35" s="29">
        <v>14849</v>
      </c>
      <c r="F35" s="28" t="s">
        <v>10</v>
      </c>
      <c r="G35" s="29">
        <v>14849</v>
      </c>
      <c r="H35" s="29">
        <v>14849</v>
      </c>
      <c r="I35" s="28">
        <f t="shared" si="0"/>
        <v>0</v>
      </c>
      <c r="J35" s="28">
        <f t="shared" si="1"/>
        <v>100</v>
      </c>
      <c r="K35" s="106">
        <f t="shared" si="2"/>
        <v>-28356</v>
      </c>
      <c r="L35" s="107"/>
    </row>
    <row r="36" spans="1:12" s="108" customFormat="1" ht="23.25">
      <c r="A36" s="1" t="s">
        <v>94</v>
      </c>
      <c r="B36" s="76" t="s">
        <v>182</v>
      </c>
      <c r="C36" s="27">
        <f>C37+C38+C39</f>
        <v>230000</v>
      </c>
      <c r="D36" s="27">
        <v>402626</v>
      </c>
      <c r="E36" s="27">
        <f>E37+E38+E39</f>
        <v>402626</v>
      </c>
      <c r="F36" s="27"/>
      <c r="G36" s="27">
        <f>G37+G38+G39</f>
        <v>402626</v>
      </c>
      <c r="H36" s="27">
        <f>H37+H38+H39</f>
        <v>402625.47</v>
      </c>
      <c r="I36" s="27">
        <f t="shared" si="0"/>
        <v>-0.53000000002793968</v>
      </c>
      <c r="J36" s="27">
        <f t="shared" si="1"/>
        <v>99.999868364189098</v>
      </c>
      <c r="K36" s="104">
        <f t="shared" si="2"/>
        <v>172625.46999999997</v>
      </c>
      <c r="L36" s="105"/>
    </row>
    <row r="37" spans="1:12" s="108" customFormat="1">
      <c r="A37" s="70" t="s">
        <v>14</v>
      </c>
      <c r="B37" s="79" t="s">
        <v>194</v>
      </c>
      <c r="C37" s="29">
        <v>230000</v>
      </c>
      <c r="D37" s="28"/>
      <c r="E37" s="28">
        <v>402626</v>
      </c>
      <c r="F37" s="28" t="s">
        <v>10</v>
      </c>
      <c r="G37" s="28">
        <v>402626</v>
      </c>
      <c r="H37" s="29">
        <v>402625.47</v>
      </c>
      <c r="I37" s="28">
        <f t="shared" si="0"/>
        <v>-0.53000000002793968</v>
      </c>
      <c r="J37" s="28">
        <f t="shared" si="1"/>
        <v>99.999868364189098</v>
      </c>
      <c r="K37" s="106">
        <f t="shared" si="2"/>
        <v>172625.46999999997</v>
      </c>
      <c r="L37" s="107"/>
    </row>
    <row r="38" spans="1:12" s="108" customFormat="1">
      <c r="A38" s="70" t="s">
        <v>97</v>
      </c>
      <c r="B38" s="79" t="s">
        <v>193</v>
      </c>
      <c r="C38" s="29"/>
      <c r="D38" s="28"/>
      <c r="E38" s="28">
        <v>0</v>
      </c>
      <c r="F38" s="28" t="s">
        <v>10</v>
      </c>
      <c r="G38" s="28"/>
      <c r="H38" s="29"/>
      <c r="I38" s="28">
        <f t="shared" si="0"/>
        <v>0</v>
      </c>
      <c r="J38" s="28"/>
      <c r="K38" s="106">
        <f t="shared" si="2"/>
        <v>0</v>
      </c>
      <c r="L38" s="107"/>
    </row>
    <row r="39" spans="1:12" s="108" customFormat="1" ht="23.25">
      <c r="A39" s="70" t="s">
        <v>18</v>
      </c>
      <c r="B39" s="79" t="s">
        <v>192</v>
      </c>
      <c r="C39" s="29"/>
      <c r="D39" s="28"/>
      <c r="E39" s="28">
        <v>0</v>
      </c>
      <c r="F39" s="28" t="s">
        <v>10</v>
      </c>
      <c r="G39" s="28"/>
      <c r="H39" s="29"/>
      <c r="I39" s="28">
        <f t="shared" si="0"/>
        <v>0</v>
      </c>
      <c r="J39" s="28"/>
      <c r="K39" s="106">
        <f t="shared" si="2"/>
        <v>0</v>
      </c>
      <c r="L39" s="107"/>
    </row>
    <row r="40" spans="1:12" s="108" customFormat="1" ht="23.25">
      <c r="A40" s="1" t="s">
        <v>95</v>
      </c>
      <c r="B40" s="76" t="s">
        <v>191</v>
      </c>
      <c r="C40" s="27">
        <f>SUM(C41:C46)</f>
        <v>1310566.76</v>
      </c>
      <c r="D40" s="27">
        <v>1584593</v>
      </c>
      <c r="E40" s="27">
        <f>SUM(E41:E46)</f>
        <v>1584593</v>
      </c>
      <c r="F40" s="27"/>
      <c r="G40" s="27">
        <f>SUM(G41:G46)</f>
        <v>1584593</v>
      </c>
      <c r="H40" s="27">
        <f>SUM(H41:H46)</f>
        <v>1581790.75</v>
      </c>
      <c r="I40" s="27">
        <f t="shared" si="0"/>
        <v>-2802.25</v>
      </c>
      <c r="J40" s="27">
        <f t="shared" si="1"/>
        <v>99.823156482453228</v>
      </c>
      <c r="K40" s="104">
        <f t="shared" si="2"/>
        <v>271223.99</v>
      </c>
      <c r="L40" s="105"/>
    </row>
    <row r="41" spans="1:12" s="108" customFormat="1">
      <c r="A41" s="70" t="s">
        <v>19</v>
      </c>
      <c r="B41" s="79" t="s">
        <v>190</v>
      </c>
      <c r="C41" s="29">
        <v>429660.64</v>
      </c>
      <c r="D41" s="28"/>
      <c r="E41" s="28">
        <v>621902</v>
      </c>
      <c r="F41" s="28" t="s">
        <v>10</v>
      </c>
      <c r="G41" s="28">
        <v>621902</v>
      </c>
      <c r="H41" s="29">
        <v>621901.68000000005</v>
      </c>
      <c r="I41" s="28">
        <f t="shared" si="0"/>
        <v>-0.31999999994877726</v>
      </c>
      <c r="J41" s="28">
        <f t="shared" si="1"/>
        <v>99.9999485449476</v>
      </c>
      <c r="K41" s="106">
        <f t="shared" si="2"/>
        <v>192241.04000000004</v>
      </c>
      <c r="L41" s="107"/>
    </row>
    <row r="42" spans="1:12" s="108" customFormat="1" ht="23.25">
      <c r="A42" s="70" t="s">
        <v>362</v>
      </c>
      <c r="B42" s="80" t="s">
        <v>363</v>
      </c>
      <c r="C42" s="29">
        <v>0</v>
      </c>
      <c r="D42" s="28"/>
      <c r="E42" s="28">
        <v>53066</v>
      </c>
      <c r="F42" s="28"/>
      <c r="G42" s="28">
        <v>53066</v>
      </c>
      <c r="H42" s="29">
        <v>53066</v>
      </c>
      <c r="I42" s="28">
        <f t="shared" si="0"/>
        <v>0</v>
      </c>
      <c r="J42" s="28">
        <f t="shared" ref="J42" si="8">H42/G42*100</f>
        <v>100</v>
      </c>
      <c r="K42" s="106">
        <f t="shared" ref="K42" si="9">H42-C42</f>
        <v>53066</v>
      </c>
      <c r="L42" s="107"/>
    </row>
    <row r="43" spans="1:12" s="108" customFormat="1">
      <c r="A43" s="70" t="s">
        <v>96</v>
      </c>
      <c r="B43" s="79" t="s">
        <v>189</v>
      </c>
      <c r="C43" s="29">
        <v>172030.6</v>
      </c>
      <c r="D43" s="28"/>
      <c r="E43" s="28">
        <v>148592</v>
      </c>
      <c r="F43" s="28" t="s">
        <v>10</v>
      </c>
      <c r="G43" s="28">
        <v>148592</v>
      </c>
      <c r="H43" s="29">
        <v>148591.88</v>
      </c>
      <c r="I43" s="28">
        <f t="shared" si="0"/>
        <v>-0.11999999999534339</v>
      </c>
      <c r="J43" s="28">
        <f t="shared" si="1"/>
        <v>99.999919241951119</v>
      </c>
      <c r="K43" s="106">
        <f t="shared" si="2"/>
        <v>-23438.720000000001</v>
      </c>
      <c r="L43" s="107"/>
    </row>
    <row r="44" spans="1:12" s="108" customFormat="1">
      <c r="A44" s="70" t="s">
        <v>97</v>
      </c>
      <c r="B44" s="79" t="s">
        <v>188</v>
      </c>
      <c r="C44" s="29">
        <v>491423.29</v>
      </c>
      <c r="D44" s="28"/>
      <c r="E44" s="28">
        <v>411657</v>
      </c>
      <c r="F44" s="28" t="s">
        <v>10</v>
      </c>
      <c r="G44" s="28">
        <v>411657</v>
      </c>
      <c r="H44" s="29">
        <v>408855.43</v>
      </c>
      <c r="I44" s="28">
        <f t="shared" si="0"/>
        <v>-2801.570000000007</v>
      </c>
      <c r="J44" s="28">
        <f t="shared" si="1"/>
        <v>99.319440699417228</v>
      </c>
      <c r="K44" s="106">
        <f t="shared" si="2"/>
        <v>-82567.859999999986</v>
      </c>
      <c r="L44" s="107"/>
    </row>
    <row r="45" spans="1:12" s="108" customFormat="1" ht="23.25">
      <c r="A45" s="70" t="s">
        <v>18</v>
      </c>
      <c r="B45" s="79" t="s">
        <v>364</v>
      </c>
      <c r="C45" s="29">
        <v>0</v>
      </c>
      <c r="D45" s="29"/>
      <c r="E45" s="29">
        <v>1850</v>
      </c>
      <c r="F45" s="28" t="s">
        <v>10</v>
      </c>
      <c r="G45" s="29">
        <v>1850</v>
      </c>
      <c r="H45" s="29">
        <v>1850</v>
      </c>
      <c r="I45" s="28">
        <f t="shared" ref="I45" si="10">H45-G45</f>
        <v>0</v>
      </c>
      <c r="J45" s="28">
        <f t="shared" ref="J45" si="11">H45/G45*100</f>
        <v>100</v>
      </c>
      <c r="K45" s="106">
        <f t="shared" ref="K45" si="12">H45-C45</f>
        <v>1850</v>
      </c>
      <c r="L45" s="107"/>
    </row>
    <row r="46" spans="1:12" s="81" customFormat="1" ht="22.5">
      <c r="A46" s="70" t="s">
        <v>16</v>
      </c>
      <c r="B46" s="79" t="s">
        <v>187</v>
      </c>
      <c r="C46" s="29">
        <v>217452.23</v>
      </c>
      <c r="D46" s="29"/>
      <c r="E46" s="29">
        <v>347526</v>
      </c>
      <c r="F46" s="28" t="s">
        <v>10</v>
      </c>
      <c r="G46" s="29">
        <v>347526</v>
      </c>
      <c r="H46" s="29">
        <v>347525.76</v>
      </c>
      <c r="I46" s="28">
        <f t="shared" si="0"/>
        <v>-0.23999999999068677</v>
      </c>
      <c r="J46" s="28">
        <f t="shared" si="1"/>
        <v>99.999930940418849</v>
      </c>
      <c r="K46" s="106">
        <f t="shared" si="2"/>
        <v>130073.53</v>
      </c>
      <c r="L46" s="107"/>
    </row>
    <row r="47" spans="1:12" s="108" customFormat="1" ht="23.25">
      <c r="A47" s="1" t="s">
        <v>98</v>
      </c>
      <c r="B47" s="76" t="s">
        <v>183</v>
      </c>
      <c r="C47" s="27">
        <f>C48</f>
        <v>89939</v>
      </c>
      <c r="D47" s="27">
        <v>81707</v>
      </c>
      <c r="E47" s="27">
        <f>E48</f>
        <v>81707</v>
      </c>
      <c r="F47" s="27"/>
      <c r="G47" s="27">
        <f>G48</f>
        <v>81707</v>
      </c>
      <c r="H47" s="27">
        <f>H48</f>
        <v>81706</v>
      </c>
      <c r="I47" s="27">
        <f t="shared" si="0"/>
        <v>-1</v>
      </c>
      <c r="J47" s="27">
        <f t="shared" si="1"/>
        <v>99.99877611465358</v>
      </c>
      <c r="K47" s="104">
        <f t="shared" si="2"/>
        <v>-8233</v>
      </c>
      <c r="L47" s="105"/>
    </row>
    <row r="48" spans="1:12" ht="44.25" customHeight="1">
      <c r="A48" s="70" t="s">
        <v>99</v>
      </c>
      <c r="B48" s="79" t="s">
        <v>184</v>
      </c>
      <c r="C48" s="29">
        <v>89939</v>
      </c>
      <c r="D48" s="28"/>
      <c r="E48" s="28">
        <v>81707</v>
      </c>
      <c r="F48" s="28" t="s">
        <v>10</v>
      </c>
      <c r="G48" s="28">
        <v>81707</v>
      </c>
      <c r="H48" s="29">
        <v>81706</v>
      </c>
      <c r="I48" s="28">
        <f t="shared" si="0"/>
        <v>-1</v>
      </c>
      <c r="J48" s="28">
        <f t="shared" si="1"/>
        <v>99.99877611465358</v>
      </c>
      <c r="K48" s="106">
        <f t="shared" si="2"/>
        <v>-8233</v>
      </c>
      <c r="L48" s="107"/>
    </row>
    <row r="49" spans="1:12" s="108" customFormat="1" ht="23.25">
      <c r="A49" s="1" t="s">
        <v>100</v>
      </c>
      <c r="B49" s="76" t="s">
        <v>185</v>
      </c>
      <c r="C49" s="31">
        <f t="shared" ref="C49" si="13">C50</f>
        <v>62139.7</v>
      </c>
      <c r="D49" s="31">
        <v>17260</v>
      </c>
      <c r="E49" s="31">
        <f t="shared" ref="E49" si="14">E50</f>
        <v>17260</v>
      </c>
      <c r="F49" s="27"/>
      <c r="G49" s="31">
        <f t="shared" ref="G49:H49" si="15">G50</f>
        <v>17260</v>
      </c>
      <c r="H49" s="31">
        <f t="shared" si="15"/>
        <v>17258.52</v>
      </c>
      <c r="I49" s="27">
        <f t="shared" si="0"/>
        <v>-1.4799999999995634</v>
      </c>
      <c r="J49" s="27">
        <f t="shared" si="1"/>
        <v>99.99142526071843</v>
      </c>
      <c r="K49" s="104">
        <f t="shared" si="2"/>
        <v>-44881.179999999993</v>
      </c>
      <c r="L49" s="105"/>
    </row>
    <row r="50" spans="1:12">
      <c r="A50" s="70" t="s">
        <v>99</v>
      </c>
      <c r="B50" s="79" t="s">
        <v>186</v>
      </c>
      <c r="C50" s="29">
        <v>62139.7</v>
      </c>
      <c r="D50" s="29"/>
      <c r="E50" s="29">
        <v>17260</v>
      </c>
      <c r="F50" s="28"/>
      <c r="G50" s="29">
        <v>17260</v>
      </c>
      <c r="H50" s="29">
        <v>17258.52</v>
      </c>
      <c r="I50" s="28">
        <f t="shared" si="0"/>
        <v>-1.4799999999995634</v>
      </c>
      <c r="J50" s="28">
        <f t="shared" si="1"/>
        <v>99.99142526071843</v>
      </c>
      <c r="K50" s="106">
        <f t="shared" si="2"/>
        <v>-44881.179999999993</v>
      </c>
      <c r="L50" s="107"/>
    </row>
    <row r="51" spans="1:12" s="108" customFormat="1" ht="113.25">
      <c r="A51" s="1" t="s">
        <v>150</v>
      </c>
      <c r="B51" s="76" t="s">
        <v>195</v>
      </c>
      <c r="C51" s="31">
        <v>108400</v>
      </c>
      <c r="D51" s="31">
        <v>121100</v>
      </c>
      <c r="E51" s="31">
        <v>121100</v>
      </c>
      <c r="F51" s="27"/>
      <c r="G51" s="31">
        <f>G52</f>
        <v>121100</v>
      </c>
      <c r="H51" s="31">
        <f>H52</f>
        <v>121100</v>
      </c>
      <c r="I51" s="27"/>
      <c r="J51" s="27"/>
      <c r="K51" s="104">
        <f t="shared" si="2"/>
        <v>12700</v>
      </c>
      <c r="L51" s="105"/>
    </row>
    <row r="52" spans="1:12" ht="23.25">
      <c r="A52" s="70" t="s">
        <v>95</v>
      </c>
      <c r="B52" s="79" t="s">
        <v>349</v>
      </c>
      <c r="C52" s="29">
        <v>108400</v>
      </c>
      <c r="D52" s="29"/>
      <c r="E52" s="29">
        <v>121100</v>
      </c>
      <c r="F52" s="28"/>
      <c r="G52" s="29">
        <v>121100</v>
      </c>
      <c r="H52" s="29">
        <v>121100</v>
      </c>
      <c r="I52" s="28"/>
      <c r="J52" s="28"/>
      <c r="K52" s="106">
        <f t="shared" si="2"/>
        <v>12700</v>
      </c>
      <c r="L52" s="107"/>
    </row>
    <row r="53" spans="1:12" ht="79.5">
      <c r="A53" s="1" t="s">
        <v>111</v>
      </c>
      <c r="B53" s="76" t="s">
        <v>196</v>
      </c>
      <c r="C53" s="31">
        <f>C54</f>
        <v>2200</v>
      </c>
      <c r="D53" s="31">
        <v>0</v>
      </c>
      <c r="E53" s="31">
        <f>E54</f>
        <v>0</v>
      </c>
      <c r="F53" s="27"/>
      <c r="G53" s="31">
        <f>G54</f>
        <v>0</v>
      </c>
      <c r="H53" s="31">
        <f>H54</f>
        <v>0</v>
      </c>
      <c r="I53" s="27">
        <f t="shared" si="0"/>
        <v>0</v>
      </c>
      <c r="J53" s="27" t="e">
        <f t="shared" si="1"/>
        <v>#DIV/0!</v>
      </c>
      <c r="K53" s="104">
        <f t="shared" si="2"/>
        <v>-2200</v>
      </c>
      <c r="L53" s="105"/>
    </row>
    <row r="54" spans="1:12" s="108" customFormat="1" ht="23.25">
      <c r="A54" s="1" t="s">
        <v>95</v>
      </c>
      <c r="B54" s="76" t="s">
        <v>113</v>
      </c>
      <c r="C54" s="31">
        <f>C55</f>
        <v>2200</v>
      </c>
      <c r="D54" s="31"/>
      <c r="E54" s="31">
        <f>E55</f>
        <v>0</v>
      </c>
      <c r="F54" s="27"/>
      <c r="G54" s="31">
        <f>G55</f>
        <v>0</v>
      </c>
      <c r="H54" s="31">
        <f>H55</f>
        <v>0</v>
      </c>
      <c r="I54" s="27">
        <f t="shared" si="0"/>
        <v>0</v>
      </c>
      <c r="J54" s="27" t="e">
        <f t="shared" si="1"/>
        <v>#DIV/0!</v>
      </c>
      <c r="K54" s="104">
        <f t="shared" si="2"/>
        <v>-2200</v>
      </c>
      <c r="L54" s="105"/>
    </row>
    <row r="55" spans="1:12" s="108" customFormat="1" ht="23.25">
      <c r="A55" s="70" t="s">
        <v>16</v>
      </c>
      <c r="B55" s="79" t="s">
        <v>112</v>
      </c>
      <c r="C55" s="29">
        <v>2200</v>
      </c>
      <c r="D55" s="29"/>
      <c r="E55" s="29">
        <v>0</v>
      </c>
      <c r="F55" s="28"/>
      <c r="G55" s="29">
        <v>0</v>
      </c>
      <c r="H55" s="29">
        <v>0</v>
      </c>
      <c r="I55" s="28">
        <f t="shared" si="0"/>
        <v>0</v>
      </c>
      <c r="J55" s="28" t="e">
        <f t="shared" si="1"/>
        <v>#DIV/0!</v>
      </c>
      <c r="K55" s="106">
        <f t="shared" si="2"/>
        <v>-2200</v>
      </c>
      <c r="L55" s="107"/>
    </row>
    <row r="56" spans="1:12" s="108" customFormat="1" ht="79.5">
      <c r="A56" s="1" t="s">
        <v>111</v>
      </c>
      <c r="B56" s="76" t="s">
        <v>361</v>
      </c>
      <c r="C56" s="31">
        <f>C57</f>
        <v>0</v>
      </c>
      <c r="D56" s="31">
        <v>2200</v>
      </c>
      <c r="E56" s="31">
        <f>E57</f>
        <v>2200</v>
      </c>
      <c r="F56" s="27"/>
      <c r="G56" s="31">
        <f>G57</f>
        <v>2200</v>
      </c>
      <c r="H56" s="31">
        <f>H57</f>
        <v>2200</v>
      </c>
      <c r="I56" s="27">
        <f t="shared" ref="I56:I59" si="16">H56-G56</f>
        <v>0</v>
      </c>
      <c r="J56" s="27">
        <f t="shared" ref="J56:J59" si="17">H56/G56*100</f>
        <v>100</v>
      </c>
      <c r="K56" s="104">
        <f t="shared" ref="K56:K63" si="18">H56-C56</f>
        <v>2200</v>
      </c>
      <c r="L56" s="105"/>
    </row>
    <row r="57" spans="1:12" s="108" customFormat="1" ht="23.25">
      <c r="A57" s="1" t="s">
        <v>95</v>
      </c>
      <c r="B57" s="76" t="s">
        <v>359</v>
      </c>
      <c r="C57" s="31">
        <f>C58</f>
        <v>0</v>
      </c>
      <c r="D57" s="31"/>
      <c r="E57" s="31">
        <f>E58</f>
        <v>2200</v>
      </c>
      <c r="F57" s="27"/>
      <c r="G57" s="31">
        <f>G58</f>
        <v>2200</v>
      </c>
      <c r="H57" s="31">
        <f>H58</f>
        <v>2200</v>
      </c>
      <c r="I57" s="27">
        <f t="shared" si="16"/>
        <v>0</v>
      </c>
      <c r="J57" s="27">
        <f t="shared" si="17"/>
        <v>100</v>
      </c>
      <c r="K57" s="104">
        <f t="shared" si="18"/>
        <v>2200</v>
      </c>
      <c r="L57" s="105"/>
    </row>
    <row r="58" spans="1:12" ht="23.25">
      <c r="A58" s="70" t="s">
        <v>16</v>
      </c>
      <c r="B58" s="79" t="s">
        <v>360</v>
      </c>
      <c r="C58" s="29">
        <v>0</v>
      </c>
      <c r="D58" s="29"/>
      <c r="E58" s="29">
        <v>2200</v>
      </c>
      <c r="F58" s="28"/>
      <c r="G58" s="29">
        <v>2200</v>
      </c>
      <c r="H58" s="29">
        <v>2200</v>
      </c>
      <c r="I58" s="28">
        <f t="shared" si="16"/>
        <v>0</v>
      </c>
      <c r="J58" s="28">
        <f t="shared" si="17"/>
        <v>100</v>
      </c>
      <c r="K58" s="106">
        <f t="shared" si="18"/>
        <v>2200</v>
      </c>
      <c r="L58" s="107"/>
    </row>
    <row r="59" spans="1:12" ht="26.25">
      <c r="A59" s="82" t="s">
        <v>370</v>
      </c>
      <c r="B59" s="83" t="s">
        <v>369</v>
      </c>
      <c r="C59" s="30">
        <f t="shared" ref="C59:E62" si="19">C60</f>
        <v>0</v>
      </c>
      <c r="D59" s="30">
        <f t="shared" si="19"/>
        <v>147618</v>
      </c>
      <c r="E59" s="30">
        <f t="shared" si="19"/>
        <v>147618</v>
      </c>
      <c r="F59" s="26">
        <f>E59-D59</f>
        <v>0</v>
      </c>
      <c r="G59" s="30">
        <f>G61+G64</f>
        <v>147618</v>
      </c>
      <c r="H59" s="30">
        <f>H61+H64</f>
        <v>147618</v>
      </c>
      <c r="I59" s="26">
        <f t="shared" si="16"/>
        <v>0</v>
      </c>
      <c r="J59" s="26">
        <f t="shared" si="17"/>
        <v>100</v>
      </c>
      <c r="K59" s="101">
        <f t="shared" si="18"/>
        <v>147618</v>
      </c>
      <c r="L59" s="102" t="e">
        <f t="shared" ref="L59" si="20">H59/C59*100</f>
        <v>#DIV/0!</v>
      </c>
    </row>
    <row r="60" spans="1:12" ht="39">
      <c r="A60" s="84" t="s">
        <v>197</v>
      </c>
      <c r="B60" s="78" t="s">
        <v>369</v>
      </c>
      <c r="C60" s="31">
        <f t="shared" si="19"/>
        <v>0</v>
      </c>
      <c r="D60" s="31">
        <f t="shared" si="19"/>
        <v>147618</v>
      </c>
      <c r="E60" s="31">
        <f t="shared" si="19"/>
        <v>147618</v>
      </c>
      <c r="F60" s="27"/>
      <c r="G60" s="31">
        <f>G61+G64</f>
        <v>147618</v>
      </c>
      <c r="H60" s="31">
        <f>H61+H64</f>
        <v>147618</v>
      </c>
      <c r="I60" s="27"/>
      <c r="J60" s="27"/>
      <c r="K60" s="104">
        <f t="shared" si="18"/>
        <v>147618</v>
      </c>
      <c r="L60" s="105"/>
    </row>
    <row r="61" spans="1:12" s="108" customFormat="1" ht="24.75">
      <c r="A61" s="73" t="s">
        <v>236</v>
      </c>
      <c r="B61" s="78" t="s">
        <v>368</v>
      </c>
      <c r="C61" s="31">
        <f t="shared" si="19"/>
        <v>0</v>
      </c>
      <c r="D61" s="31">
        <f t="shared" si="19"/>
        <v>147618</v>
      </c>
      <c r="E61" s="31">
        <f t="shared" si="19"/>
        <v>147618</v>
      </c>
      <c r="F61" s="27"/>
      <c r="G61" s="31">
        <v>147618</v>
      </c>
      <c r="H61" s="31">
        <v>147618</v>
      </c>
      <c r="I61" s="27">
        <f t="shared" ref="I61:I62" si="21">H61-G61</f>
        <v>0</v>
      </c>
      <c r="J61" s="27">
        <f t="shared" ref="J61:J62" si="22">H61/G61*100</f>
        <v>100</v>
      </c>
      <c r="K61" s="104">
        <f t="shared" si="18"/>
        <v>147618</v>
      </c>
      <c r="L61" s="105"/>
    </row>
    <row r="62" spans="1:12" s="108" customFormat="1" ht="23.25">
      <c r="A62" s="1" t="s">
        <v>370</v>
      </c>
      <c r="B62" s="78" t="s">
        <v>367</v>
      </c>
      <c r="C62" s="31">
        <f t="shared" si="19"/>
        <v>0</v>
      </c>
      <c r="D62" s="31">
        <f t="shared" si="19"/>
        <v>147618</v>
      </c>
      <c r="E62" s="31">
        <f t="shared" si="19"/>
        <v>147618</v>
      </c>
      <c r="F62" s="27"/>
      <c r="G62" s="31">
        <v>147618</v>
      </c>
      <c r="H62" s="31">
        <v>147618</v>
      </c>
      <c r="I62" s="27">
        <f t="shared" si="21"/>
        <v>0</v>
      </c>
      <c r="J62" s="27">
        <f t="shared" si="22"/>
        <v>100</v>
      </c>
      <c r="K62" s="104">
        <f t="shared" si="18"/>
        <v>147618</v>
      </c>
      <c r="L62" s="105"/>
    </row>
    <row r="63" spans="1:12" s="108" customFormat="1">
      <c r="A63" s="70" t="s">
        <v>365</v>
      </c>
      <c r="B63" s="80" t="s">
        <v>366</v>
      </c>
      <c r="C63" s="29">
        <v>0</v>
      </c>
      <c r="D63" s="29">
        <v>147618</v>
      </c>
      <c r="E63" s="29">
        <v>147618</v>
      </c>
      <c r="F63" s="28"/>
      <c r="G63" s="29">
        <v>147618</v>
      </c>
      <c r="H63" s="29">
        <v>147618</v>
      </c>
      <c r="I63" s="28"/>
      <c r="J63" s="28"/>
      <c r="K63" s="106">
        <f t="shared" si="18"/>
        <v>147618</v>
      </c>
      <c r="L63" s="107"/>
    </row>
    <row r="64" spans="1:12">
      <c r="A64" s="72" t="s">
        <v>151</v>
      </c>
      <c r="B64" s="75" t="s">
        <v>152</v>
      </c>
      <c r="C64" s="38"/>
      <c r="D64" s="30"/>
      <c r="E64" s="38"/>
      <c r="F64" s="26"/>
      <c r="G64" s="38"/>
      <c r="H64" s="38"/>
      <c r="I64" s="26"/>
      <c r="J64" s="26"/>
      <c r="K64" s="101">
        <f t="shared" si="2"/>
        <v>0</v>
      </c>
      <c r="L64" s="102"/>
    </row>
    <row r="65" spans="1:12" s="108" customFormat="1">
      <c r="A65" s="70"/>
      <c r="B65" s="76"/>
      <c r="C65" s="29"/>
      <c r="D65" s="29"/>
      <c r="E65" s="29"/>
      <c r="F65" s="27"/>
      <c r="G65" s="29"/>
      <c r="H65" s="29"/>
      <c r="I65" s="26"/>
      <c r="J65" s="26"/>
      <c r="K65" s="101">
        <f t="shared" si="2"/>
        <v>0</v>
      </c>
      <c r="L65" s="102"/>
    </row>
    <row r="66" spans="1:12" s="108" customFormat="1" ht="26.25">
      <c r="A66" s="82" t="s">
        <v>74</v>
      </c>
      <c r="B66" s="75" t="s">
        <v>148</v>
      </c>
      <c r="C66" s="30">
        <f>C68+C74</f>
        <v>571393.84</v>
      </c>
      <c r="D66" s="30">
        <f>D68+D74</f>
        <v>353862</v>
      </c>
      <c r="E66" s="30">
        <f>E68+E74</f>
        <v>353862</v>
      </c>
      <c r="F66" s="26">
        <f>E66-D66</f>
        <v>0</v>
      </c>
      <c r="G66" s="30">
        <f>G68+G74</f>
        <v>353862</v>
      </c>
      <c r="H66" s="30">
        <f>H68+H74</f>
        <v>353861.32</v>
      </c>
      <c r="I66" s="26">
        <f t="shared" si="0"/>
        <v>-0.67999999999301508</v>
      </c>
      <c r="J66" s="26">
        <f t="shared" si="1"/>
        <v>99.999807834692618</v>
      </c>
      <c r="K66" s="101">
        <f t="shared" si="2"/>
        <v>-217532.51999999996</v>
      </c>
      <c r="L66" s="102">
        <f t="shared" si="3"/>
        <v>61.929495074710651</v>
      </c>
    </row>
    <row r="67" spans="1:12" s="108" customFormat="1" ht="39">
      <c r="A67" s="84" t="s">
        <v>197</v>
      </c>
      <c r="B67" s="76" t="s">
        <v>211</v>
      </c>
      <c r="C67" s="31">
        <f>C68+C74</f>
        <v>571393.84</v>
      </c>
      <c r="D67" s="31">
        <f>D68+D74</f>
        <v>353862</v>
      </c>
      <c r="E67" s="31">
        <f>E68+E74</f>
        <v>353862</v>
      </c>
      <c r="F67" s="27"/>
      <c r="G67" s="31">
        <f>G68+G74</f>
        <v>353862</v>
      </c>
      <c r="H67" s="31">
        <f>H68+H74</f>
        <v>353861.32</v>
      </c>
      <c r="I67" s="27"/>
      <c r="J67" s="27"/>
      <c r="K67" s="104">
        <f t="shared" si="2"/>
        <v>-217532.51999999996</v>
      </c>
      <c r="L67" s="105"/>
    </row>
    <row r="68" spans="1:12" s="103" customFormat="1" ht="48.75">
      <c r="A68" s="73" t="s">
        <v>75</v>
      </c>
      <c r="B68" s="76" t="s">
        <v>343</v>
      </c>
      <c r="C68" s="31">
        <f>C69+C72</f>
        <v>425522.75</v>
      </c>
      <c r="D68" s="31">
        <f>D69+D72</f>
        <v>309896</v>
      </c>
      <c r="E68" s="31">
        <f>E69+E72</f>
        <v>309896</v>
      </c>
      <c r="F68" s="27"/>
      <c r="G68" s="31">
        <f>G69+G72</f>
        <v>309896</v>
      </c>
      <c r="H68" s="31">
        <f>H69+H72</f>
        <v>309895.32</v>
      </c>
      <c r="I68" s="27">
        <f t="shared" si="0"/>
        <v>-0.67999999999301508</v>
      </c>
      <c r="J68" s="27">
        <f t="shared" si="1"/>
        <v>99.99978057154658</v>
      </c>
      <c r="K68" s="104">
        <f t="shared" si="2"/>
        <v>-115627.43</v>
      </c>
      <c r="L68" s="105"/>
    </row>
    <row r="69" spans="1:12" ht="23.25">
      <c r="A69" s="1" t="s">
        <v>95</v>
      </c>
      <c r="B69" s="76" t="s">
        <v>198</v>
      </c>
      <c r="C69" s="31">
        <f>C70+C71</f>
        <v>7151.25</v>
      </c>
      <c r="D69" s="31">
        <v>118273</v>
      </c>
      <c r="E69" s="31">
        <f>E70+E71</f>
        <v>118273</v>
      </c>
      <c r="F69" s="27"/>
      <c r="G69" s="31">
        <f>G70+G71</f>
        <v>118273</v>
      </c>
      <c r="H69" s="31">
        <f>H70+H71</f>
        <v>118272.52</v>
      </c>
      <c r="I69" s="27">
        <f t="shared" si="0"/>
        <v>-0.47999999999592546</v>
      </c>
      <c r="J69" s="27">
        <f t="shared" si="1"/>
        <v>99.999594159275574</v>
      </c>
      <c r="K69" s="104">
        <f t="shared" si="2"/>
        <v>111121.27</v>
      </c>
      <c r="L69" s="105"/>
    </row>
    <row r="70" spans="1:12">
      <c r="A70" s="70" t="s">
        <v>97</v>
      </c>
      <c r="B70" s="79" t="s">
        <v>199</v>
      </c>
      <c r="C70" s="29">
        <v>949.75</v>
      </c>
      <c r="D70" s="29"/>
      <c r="E70" s="29">
        <v>118273</v>
      </c>
      <c r="F70" s="28"/>
      <c r="G70" s="29">
        <v>118273</v>
      </c>
      <c r="H70" s="29">
        <v>118272.52</v>
      </c>
      <c r="I70" s="28">
        <f t="shared" si="0"/>
        <v>-0.47999999999592546</v>
      </c>
      <c r="J70" s="28">
        <f t="shared" si="1"/>
        <v>99.999594159275574</v>
      </c>
      <c r="K70" s="106">
        <f t="shared" si="2"/>
        <v>117322.77</v>
      </c>
      <c r="L70" s="107"/>
    </row>
    <row r="71" spans="1:12" ht="23.25">
      <c r="A71" s="70" t="s">
        <v>16</v>
      </c>
      <c r="B71" s="79" t="s">
        <v>200</v>
      </c>
      <c r="C71" s="29">
        <v>6201.5</v>
      </c>
      <c r="D71" s="29"/>
      <c r="E71" s="29">
        <v>0</v>
      </c>
      <c r="F71" s="28"/>
      <c r="G71" s="29">
        <v>0</v>
      </c>
      <c r="H71" s="29">
        <v>0</v>
      </c>
      <c r="I71" s="28"/>
      <c r="J71" s="28"/>
      <c r="K71" s="106">
        <f t="shared" si="2"/>
        <v>-6201.5</v>
      </c>
      <c r="L71" s="107"/>
    </row>
    <row r="72" spans="1:12" ht="23.25">
      <c r="A72" s="70" t="s">
        <v>100</v>
      </c>
      <c r="B72" s="79" t="s">
        <v>201</v>
      </c>
      <c r="C72" s="29">
        <f>C73</f>
        <v>418371.5</v>
      </c>
      <c r="D72" s="29">
        <v>191623</v>
      </c>
      <c r="E72" s="29">
        <f>E73</f>
        <v>191623</v>
      </c>
      <c r="F72" s="28"/>
      <c r="G72" s="29">
        <f>G73</f>
        <v>191623</v>
      </c>
      <c r="H72" s="29">
        <f>H73</f>
        <v>191622.8</v>
      </c>
      <c r="I72" s="28"/>
      <c r="J72" s="28"/>
      <c r="K72" s="106">
        <f t="shared" si="2"/>
        <v>-226748.7</v>
      </c>
      <c r="L72" s="107"/>
    </row>
    <row r="73" spans="1:12" s="108" customFormat="1">
      <c r="A73" s="70" t="s">
        <v>99</v>
      </c>
      <c r="B73" s="79" t="s">
        <v>202</v>
      </c>
      <c r="C73" s="29">
        <v>418371.5</v>
      </c>
      <c r="D73" s="29"/>
      <c r="E73" s="29">
        <v>191623</v>
      </c>
      <c r="F73" s="28"/>
      <c r="G73" s="29">
        <v>191623</v>
      </c>
      <c r="H73" s="29">
        <v>191622.8</v>
      </c>
      <c r="I73" s="28"/>
      <c r="J73" s="28"/>
      <c r="K73" s="106">
        <f t="shared" si="2"/>
        <v>-226748.7</v>
      </c>
      <c r="L73" s="107"/>
    </row>
    <row r="74" spans="1:12" s="108" customFormat="1" ht="26.25">
      <c r="A74" s="84" t="s">
        <v>203</v>
      </c>
      <c r="B74" s="76" t="s">
        <v>204</v>
      </c>
      <c r="C74" s="31">
        <f t="shared" ref="C74:C75" si="23">C75</f>
        <v>145871.09</v>
      </c>
      <c r="D74" s="31">
        <f>D75</f>
        <v>43966</v>
      </c>
      <c r="E74" s="31">
        <f t="shared" ref="E74:G75" si="24">E75</f>
        <v>43966</v>
      </c>
      <c r="F74" s="27"/>
      <c r="G74" s="31">
        <f t="shared" ref="G74:H75" si="25">G75</f>
        <v>43966</v>
      </c>
      <c r="H74" s="31">
        <f t="shared" si="25"/>
        <v>43966</v>
      </c>
      <c r="I74" s="27">
        <f t="shared" si="0"/>
        <v>0</v>
      </c>
      <c r="J74" s="27">
        <f t="shared" si="1"/>
        <v>100</v>
      </c>
      <c r="K74" s="104">
        <f t="shared" si="2"/>
        <v>-101905.09</v>
      </c>
      <c r="L74" s="105"/>
    </row>
    <row r="75" spans="1:12" ht="45.75">
      <c r="A75" s="1" t="s">
        <v>205</v>
      </c>
      <c r="B75" s="76" t="s">
        <v>206</v>
      </c>
      <c r="C75" s="31">
        <f t="shared" si="23"/>
        <v>145871.09</v>
      </c>
      <c r="D75" s="31">
        <f>D76</f>
        <v>43966</v>
      </c>
      <c r="E75" s="31">
        <f t="shared" si="24"/>
        <v>43966</v>
      </c>
      <c r="F75" s="27"/>
      <c r="G75" s="31">
        <f t="shared" si="24"/>
        <v>43966</v>
      </c>
      <c r="H75" s="31">
        <f t="shared" si="25"/>
        <v>43966</v>
      </c>
      <c r="I75" s="27">
        <f t="shared" si="0"/>
        <v>0</v>
      </c>
      <c r="J75" s="27">
        <f t="shared" si="1"/>
        <v>100</v>
      </c>
      <c r="K75" s="104">
        <f t="shared" si="2"/>
        <v>-101905.09</v>
      </c>
      <c r="L75" s="105"/>
    </row>
    <row r="76" spans="1:12" s="108" customFormat="1" ht="23.25">
      <c r="A76" s="1" t="s">
        <v>95</v>
      </c>
      <c r="B76" s="76" t="s">
        <v>207</v>
      </c>
      <c r="C76" s="31">
        <f>C77+C78+C79</f>
        <v>145871.09</v>
      </c>
      <c r="D76" s="31">
        <v>43966</v>
      </c>
      <c r="E76" s="31">
        <f>E77+E78+E79</f>
        <v>43966</v>
      </c>
      <c r="F76" s="27"/>
      <c r="G76" s="31">
        <f>G77+G78+G79</f>
        <v>43966</v>
      </c>
      <c r="H76" s="31">
        <f>H77+H78+H79</f>
        <v>43966</v>
      </c>
      <c r="I76" s="27">
        <f t="shared" si="0"/>
        <v>0</v>
      </c>
      <c r="J76" s="27">
        <f t="shared" si="1"/>
        <v>100</v>
      </c>
      <c r="K76" s="104">
        <f t="shared" si="2"/>
        <v>-101905.09</v>
      </c>
      <c r="L76" s="105"/>
    </row>
    <row r="77" spans="1:12" s="108" customFormat="1">
      <c r="A77" s="70" t="s">
        <v>96</v>
      </c>
      <c r="B77" s="79" t="s">
        <v>208</v>
      </c>
      <c r="C77" s="29">
        <v>21913</v>
      </c>
      <c r="D77" s="28"/>
      <c r="E77" s="28">
        <v>0</v>
      </c>
      <c r="F77" s="28" t="s">
        <v>10</v>
      </c>
      <c r="G77" s="28">
        <v>0</v>
      </c>
      <c r="H77" s="29">
        <v>0</v>
      </c>
      <c r="I77" s="28">
        <f t="shared" si="0"/>
        <v>0</v>
      </c>
      <c r="J77" s="28" t="e">
        <f t="shared" si="1"/>
        <v>#DIV/0!</v>
      </c>
      <c r="K77" s="106">
        <f t="shared" si="2"/>
        <v>-21913</v>
      </c>
      <c r="L77" s="107"/>
    </row>
    <row r="78" spans="1:12" s="108" customFormat="1">
      <c r="A78" s="70" t="s">
        <v>97</v>
      </c>
      <c r="B78" s="79" t="s">
        <v>209</v>
      </c>
      <c r="C78" s="29">
        <v>119683.09</v>
      </c>
      <c r="D78" s="28"/>
      <c r="E78" s="28">
        <v>38000</v>
      </c>
      <c r="F78" s="28"/>
      <c r="G78" s="28">
        <v>38000</v>
      </c>
      <c r="H78" s="29">
        <v>38000</v>
      </c>
      <c r="I78" s="28">
        <f t="shared" si="0"/>
        <v>0</v>
      </c>
      <c r="J78" s="28">
        <f t="shared" si="1"/>
        <v>100</v>
      </c>
      <c r="K78" s="106">
        <f t="shared" si="2"/>
        <v>-81683.09</v>
      </c>
      <c r="L78" s="107"/>
    </row>
    <row r="79" spans="1:12" s="108" customFormat="1">
      <c r="A79" s="70" t="s">
        <v>99</v>
      </c>
      <c r="B79" s="79" t="s">
        <v>210</v>
      </c>
      <c r="C79" s="29">
        <v>4275</v>
      </c>
      <c r="D79" s="28"/>
      <c r="E79" s="28">
        <v>5966</v>
      </c>
      <c r="F79" s="28"/>
      <c r="G79" s="28">
        <v>5966</v>
      </c>
      <c r="H79" s="29">
        <v>5966</v>
      </c>
      <c r="I79" s="28">
        <f t="shared" si="0"/>
        <v>0</v>
      </c>
      <c r="J79" s="28"/>
      <c r="K79" s="106">
        <f t="shared" si="2"/>
        <v>1691</v>
      </c>
      <c r="L79" s="107"/>
    </row>
    <row r="80" spans="1:12" s="108" customFormat="1">
      <c r="A80" s="82" t="s">
        <v>27</v>
      </c>
      <c r="B80" s="75" t="s">
        <v>213</v>
      </c>
      <c r="C80" s="30">
        <f>C83</f>
        <v>360400</v>
      </c>
      <c r="D80" s="30">
        <f>D81</f>
        <v>325190</v>
      </c>
      <c r="E80" s="30">
        <f>E83</f>
        <v>366300</v>
      </c>
      <c r="F80" s="26">
        <f t="shared" ref="F80:F87" si="26">E80-D80</f>
        <v>41110</v>
      </c>
      <c r="G80" s="30">
        <f>G83</f>
        <v>366300</v>
      </c>
      <c r="H80" s="30">
        <f>H83</f>
        <v>366300</v>
      </c>
      <c r="I80" s="26">
        <f t="shared" si="0"/>
        <v>0</v>
      </c>
      <c r="J80" s="26">
        <f t="shared" si="1"/>
        <v>100</v>
      </c>
      <c r="K80" s="101">
        <f t="shared" si="2"/>
        <v>5900</v>
      </c>
      <c r="L80" s="102">
        <f t="shared" si="3"/>
        <v>101.63706992230854</v>
      </c>
    </row>
    <row r="81" spans="1:12" s="103" customFormat="1" ht="26.25">
      <c r="A81" s="84" t="s">
        <v>212</v>
      </c>
      <c r="B81" s="76" t="s">
        <v>147</v>
      </c>
      <c r="C81" s="31">
        <f t="shared" ref="C81:E82" si="27">C82</f>
        <v>360400</v>
      </c>
      <c r="D81" s="31">
        <f t="shared" si="27"/>
        <v>325190</v>
      </c>
      <c r="E81" s="31">
        <f t="shared" si="27"/>
        <v>366300</v>
      </c>
      <c r="F81" s="27">
        <f t="shared" si="26"/>
        <v>41110</v>
      </c>
      <c r="G81" s="31">
        <f>G82</f>
        <v>366300</v>
      </c>
      <c r="H81" s="31">
        <f>H82</f>
        <v>366300</v>
      </c>
      <c r="I81" s="27"/>
      <c r="J81" s="27"/>
      <c r="K81" s="104">
        <f t="shared" si="2"/>
        <v>5900</v>
      </c>
      <c r="L81" s="105"/>
    </row>
    <row r="82" spans="1:12" s="103" customFormat="1" ht="26.25">
      <c r="A82" s="84" t="s">
        <v>214</v>
      </c>
      <c r="B82" s="76" t="s">
        <v>215</v>
      </c>
      <c r="C82" s="31">
        <f t="shared" si="27"/>
        <v>360400</v>
      </c>
      <c r="D82" s="31">
        <f t="shared" si="27"/>
        <v>325190</v>
      </c>
      <c r="E82" s="31">
        <f t="shared" si="27"/>
        <v>366300</v>
      </c>
      <c r="F82" s="27">
        <f t="shared" si="26"/>
        <v>41110</v>
      </c>
      <c r="G82" s="31">
        <f>G83</f>
        <v>366300</v>
      </c>
      <c r="H82" s="31">
        <f>H83</f>
        <v>366300</v>
      </c>
      <c r="I82" s="27"/>
      <c r="J82" s="27"/>
      <c r="K82" s="104">
        <f t="shared" si="2"/>
        <v>5900</v>
      </c>
      <c r="L82" s="105"/>
    </row>
    <row r="83" spans="1:12" ht="23.25">
      <c r="A83" s="1" t="s">
        <v>28</v>
      </c>
      <c r="B83" s="76" t="s">
        <v>216</v>
      </c>
      <c r="C83" s="31">
        <f>C84+C87+C90</f>
        <v>360400</v>
      </c>
      <c r="D83" s="31">
        <f>D84+D87+D90</f>
        <v>325190</v>
      </c>
      <c r="E83" s="31">
        <f>E84+E87+E90</f>
        <v>366300</v>
      </c>
      <c r="F83" s="27">
        <f t="shared" si="26"/>
        <v>41110</v>
      </c>
      <c r="G83" s="31">
        <f>G84+G87+G90</f>
        <v>366300</v>
      </c>
      <c r="H83" s="31">
        <f>H84+H87+H90</f>
        <v>366300</v>
      </c>
      <c r="I83" s="27">
        <f t="shared" si="0"/>
        <v>0</v>
      </c>
      <c r="J83" s="27">
        <f t="shared" si="1"/>
        <v>100</v>
      </c>
      <c r="K83" s="104">
        <f t="shared" si="2"/>
        <v>5900</v>
      </c>
      <c r="L83" s="105"/>
    </row>
    <row r="84" spans="1:12" ht="23.25">
      <c r="A84" s="1" t="s">
        <v>217</v>
      </c>
      <c r="B84" s="76" t="s">
        <v>218</v>
      </c>
      <c r="C84" s="31">
        <f>C85+C86</f>
        <v>292177.04000000004</v>
      </c>
      <c r="D84" s="31">
        <v>319408</v>
      </c>
      <c r="E84" s="31">
        <f>E85+E86</f>
        <v>336544</v>
      </c>
      <c r="F84" s="26"/>
      <c r="G84" s="31">
        <f>G85+G86</f>
        <v>336544</v>
      </c>
      <c r="H84" s="31">
        <f>H85+H86</f>
        <v>336544</v>
      </c>
      <c r="I84" s="27">
        <f t="shared" si="0"/>
        <v>0</v>
      </c>
      <c r="J84" s="27">
        <f t="shared" si="1"/>
        <v>100</v>
      </c>
      <c r="K84" s="104">
        <f t="shared" si="2"/>
        <v>44366.959999999963</v>
      </c>
      <c r="L84" s="105"/>
    </row>
    <row r="85" spans="1:12">
      <c r="A85" s="70" t="s">
        <v>11</v>
      </c>
      <c r="B85" s="79" t="s">
        <v>219</v>
      </c>
      <c r="C85" s="29">
        <v>225331.04</v>
      </c>
      <c r="D85" s="29"/>
      <c r="E85" s="29">
        <v>219232.51</v>
      </c>
      <c r="F85" s="26"/>
      <c r="G85" s="29">
        <v>219232.51</v>
      </c>
      <c r="H85" s="29">
        <v>219232.51</v>
      </c>
      <c r="I85" s="28"/>
      <c r="J85" s="28"/>
      <c r="K85" s="106">
        <f t="shared" ref="K85:K151" si="28">H85-C85</f>
        <v>-6098.5299999999988</v>
      </c>
      <c r="L85" s="107"/>
    </row>
    <row r="86" spans="1:12" s="108" customFormat="1" ht="23.25">
      <c r="A86" s="70" t="s">
        <v>12</v>
      </c>
      <c r="B86" s="79" t="s">
        <v>220</v>
      </c>
      <c r="C86" s="29">
        <v>66846</v>
      </c>
      <c r="D86" s="29"/>
      <c r="E86" s="29">
        <v>117311.49</v>
      </c>
      <c r="F86" s="26"/>
      <c r="G86" s="29">
        <v>117311.49</v>
      </c>
      <c r="H86" s="29">
        <v>117311.49</v>
      </c>
      <c r="I86" s="28"/>
      <c r="J86" s="28"/>
      <c r="K86" s="106">
        <f t="shared" si="28"/>
        <v>50465.490000000005</v>
      </c>
      <c r="L86" s="107"/>
    </row>
    <row r="87" spans="1:12" ht="23.25">
      <c r="A87" s="1" t="s">
        <v>221</v>
      </c>
      <c r="B87" s="76" t="s">
        <v>222</v>
      </c>
      <c r="C87" s="29">
        <f>C88+C89</f>
        <v>8414.2999999999993</v>
      </c>
      <c r="D87" s="29">
        <v>3400</v>
      </c>
      <c r="E87" s="29">
        <f>E88+E89</f>
        <v>3400</v>
      </c>
      <c r="F87" s="26">
        <f t="shared" si="26"/>
        <v>0</v>
      </c>
      <c r="G87" s="29">
        <f>G88+G89</f>
        <v>3400</v>
      </c>
      <c r="H87" s="29">
        <f>H88+H89</f>
        <v>3400</v>
      </c>
      <c r="I87" s="27"/>
      <c r="J87" s="27"/>
      <c r="K87" s="104">
        <f t="shared" si="28"/>
        <v>-5014.2999999999993</v>
      </c>
      <c r="L87" s="105"/>
    </row>
    <row r="88" spans="1:12">
      <c r="A88" s="70" t="s">
        <v>13</v>
      </c>
      <c r="B88" s="79" t="s">
        <v>223</v>
      </c>
      <c r="C88" s="29">
        <v>5514.3</v>
      </c>
      <c r="D88" s="29"/>
      <c r="E88" s="29">
        <v>400</v>
      </c>
      <c r="F88" s="26"/>
      <c r="G88" s="29">
        <v>400</v>
      </c>
      <c r="H88" s="29">
        <v>400</v>
      </c>
      <c r="I88" s="28">
        <f t="shared" si="0"/>
        <v>0</v>
      </c>
      <c r="J88" s="28">
        <f t="shared" si="1"/>
        <v>100</v>
      </c>
      <c r="K88" s="106">
        <f t="shared" si="28"/>
        <v>-5114.3</v>
      </c>
      <c r="L88" s="107"/>
    </row>
    <row r="89" spans="1:12" s="66" customFormat="1" ht="37.5" customHeight="1">
      <c r="A89" s="70" t="s">
        <v>15</v>
      </c>
      <c r="B89" s="79" t="s">
        <v>224</v>
      </c>
      <c r="C89" s="29">
        <v>2900</v>
      </c>
      <c r="D89" s="29"/>
      <c r="E89" s="29">
        <v>3000</v>
      </c>
      <c r="F89" s="28" t="s">
        <v>10</v>
      </c>
      <c r="G89" s="29">
        <v>3000</v>
      </c>
      <c r="H89" s="29">
        <v>3000</v>
      </c>
      <c r="I89" s="28">
        <f t="shared" si="0"/>
        <v>0</v>
      </c>
      <c r="J89" s="28"/>
      <c r="K89" s="106">
        <f t="shared" si="28"/>
        <v>100</v>
      </c>
      <c r="L89" s="107"/>
    </row>
    <row r="90" spans="1:12" s="85" customFormat="1" ht="37.5" customHeight="1">
      <c r="A90" s="70" t="s">
        <v>95</v>
      </c>
      <c r="B90" s="79" t="s">
        <v>225</v>
      </c>
      <c r="C90" s="28">
        <f>C91+C92</f>
        <v>59808.66</v>
      </c>
      <c r="D90" s="28">
        <v>2382</v>
      </c>
      <c r="E90" s="28">
        <f>E91+E92</f>
        <v>26356</v>
      </c>
      <c r="F90" s="28"/>
      <c r="G90" s="28">
        <f>G91+G92</f>
        <v>26356</v>
      </c>
      <c r="H90" s="28">
        <f>H91+H92</f>
        <v>26356</v>
      </c>
      <c r="I90" s="28">
        <f t="shared" si="0"/>
        <v>0</v>
      </c>
      <c r="J90" s="28">
        <f t="shared" si="1"/>
        <v>100</v>
      </c>
      <c r="K90" s="106">
        <f t="shared" si="28"/>
        <v>-33452.660000000003</v>
      </c>
      <c r="L90" s="107"/>
    </row>
    <row r="91" spans="1:12" s="85" customFormat="1" ht="49.5" customHeight="1">
      <c r="A91" s="70" t="s">
        <v>226</v>
      </c>
      <c r="B91" s="79" t="s">
        <v>227</v>
      </c>
      <c r="C91" s="29">
        <v>26052.66</v>
      </c>
      <c r="D91" s="29"/>
      <c r="E91" s="29">
        <v>0</v>
      </c>
      <c r="F91" s="28" t="s">
        <v>10</v>
      </c>
      <c r="G91" s="29">
        <v>0</v>
      </c>
      <c r="H91" s="29">
        <v>0</v>
      </c>
      <c r="I91" s="28">
        <f t="shared" si="0"/>
        <v>0</v>
      </c>
      <c r="J91" s="28" t="e">
        <f t="shared" si="1"/>
        <v>#DIV/0!</v>
      </c>
      <c r="K91" s="106">
        <f t="shared" si="28"/>
        <v>-26052.66</v>
      </c>
      <c r="L91" s="107"/>
    </row>
    <row r="92" spans="1:12" s="85" customFormat="1" ht="40.5" customHeight="1">
      <c r="A92" s="70" t="s">
        <v>16</v>
      </c>
      <c r="B92" s="79" t="s">
        <v>228</v>
      </c>
      <c r="C92" s="29">
        <v>33756</v>
      </c>
      <c r="D92" s="29"/>
      <c r="E92" s="29">
        <v>26356</v>
      </c>
      <c r="F92" s="28"/>
      <c r="G92" s="29">
        <v>26356</v>
      </c>
      <c r="H92" s="29">
        <v>26356</v>
      </c>
      <c r="I92" s="28">
        <f t="shared" si="0"/>
        <v>0</v>
      </c>
      <c r="J92" s="28">
        <f t="shared" si="1"/>
        <v>100</v>
      </c>
      <c r="K92" s="106">
        <f t="shared" si="28"/>
        <v>-7400</v>
      </c>
      <c r="L92" s="107"/>
    </row>
    <row r="93" spans="1:12" s="85" customFormat="1" ht="27.75" customHeight="1">
      <c r="A93" s="82" t="s">
        <v>76</v>
      </c>
      <c r="B93" s="83" t="s">
        <v>146</v>
      </c>
      <c r="C93" s="32">
        <f>C94+C101</f>
        <v>120785</v>
      </c>
      <c r="D93" s="32">
        <f>D94+D101+D99</f>
        <v>56000</v>
      </c>
      <c r="E93" s="32">
        <f>E94+E101</f>
        <v>56000</v>
      </c>
      <c r="F93" s="26">
        <f>E93-D93</f>
        <v>0</v>
      </c>
      <c r="G93" s="32">
        <f>G94+G101</f>
        <v>56000</v>
      </c>
      <c r="H93" s="32">
        <f>H94+H101</f>
        <v>56000</v>
      </c>
      <c r="I93" s="26">
        <f t="shared" si="0"/>
        <v>0</v>
      </c>
      <c r="J93" s="26">
        <f t="shared" si="1"/>
        <v>100</v>
      </c>
      <c r="K93" s="101">
        <f t="shared" si="28"/>
        <v>-64785</v>
      </c>
      <c r="L93" s="102">
        <f t="shared" ref="L93:L150" si="29">H93/C93*100</f>
        <v>46.363372935381051</v>
      </c>
    </row>
    <row r="94" spans="1:12" s="86" customFormat="1" ht="27.75" customHeight="1">
      <c r="A94" s="82" t="s">
        <v>20</v>
      </c>
      <c r="B94" s="83" t="s">
        <v>145</v>
      </c>
      <c r="C94" s="32">
        <f t="shared" ref="C94:C96" si="30">C95</f>
        <v>66600</v>
      </c>
      <c r="D94" s="32">
        <f>D95</f>
        <v>56000</v>
      </c>
      <c r="E94" s="32">
        <f t="shared" ref="D94:E96" si="31">E95</f>
        <v>56000</v>
      </c>
      <c r="F94" s="26">
        <f>E94-D94</f>
        <v>0</v>
      </c>
      <c r="G94" s="32">
        <f t="shared" ref="G94:H96" si="32">G95</f>
        <v>56000</v>
      </c>
      <c r="H94" s="32">
        <f t="shared" si="32"/>
        <v>56000</v>
      </c>
      <c r="I94" s="26">
        <f t="shared" si="0"/>
        <v>0</v>
      </c>
      <c r="J94" s="26">
        <f t="shared" si="1"/>
        <v>100</v>
      </c>
      <c r="K94" s="101">
        <f t="shared" si="28"/>
        <v>-10600</v>
      </c>
      <c r="L94" s="102">
        <f t="shared" si="29"/>
        <v>84.084084084084083</v>
      </c>
    </row>
    <row r="95" spans="1:12" s="86" customFormat="1" ht="27.75" customHeight="1">
      <c r="A95" s="73" t="s">
        <v>229</v>
      </c>
      <c r="B95" s="78" t="s">
        <v>230</v>
      </c>
      <c r="C95" s="33">
        <f t="shared" si="30"/>
        <v>66600</v>
      </c>
      <c r="D95" s="33">
        <f t="shared" si="31"/>
        <v>56000</v>
      </c>
      <c r="E95" s="33">
        <f t="shared" si="31"/>
        <v>56000</v>
      </c>
      <c r="F95" s="27" t="s">
        <v>10</v>
      </c>
      <c r="G95" s="33">
        <f t="shared" si="32"/>
        <v>56000</v>
      </c>
      <c r="H95" s="33">
        <f t="shared" si="32"/>
        <v>56000</v>
      </c>
      <c r="I95" s="27">
        <f t="shared" si="0"/>
        <v>0</v>
      </c>
      <c r="J95" s="27">
        <f t="shared" si="1"/>
        <v>100</v>
      </c>
      <c r="K95" s="104">
        <f t="shared" si="28"/>
        <v>-10600</v>
      </c>
      <c r="L95" s="105"/>
    </row>
    <row r="96" spans="1:12" s="103" customFormat="1" ht="24.75">
      <c r="A96" s="73" t="s">
        <v>21</v>
      </c>
      <c r="B96" s="78" t="s">
        <v>231</v>
      </c>
      <c r="C96" s="33">
        <f t="shared" si="30"/>
        <v>66600</v>
      </c>
      <c r="D96" s="33">
        <f t="shared" si="31"/>
        <v>56000</v>
      </c>
      <c r="E96" s="33">
        <f t="shared" si="31"/>
        <v>56000</v>
      </c>
      <c r="F96" s="27" t="s">
        <v>10</v>
      </c>
      <c r="G96" s="33">
        <f t="shared" si="32"/>
        <v>56000</v>
      </c>
      <c r="H96" s="33">
        <f t="shared" si="32"/>
        <v>56000</v>
      </c>
      <c r="I96" s="27">
        <f t="shared" si="0"/>
        <v>0</v>
      </c>
      <c r="J96" s="27">
        <f t="shared" si="1"/>
        <v>100</v>
      </c>
      <c r="K96" s="104">
        <f t="shared" si="28"/>
        <v>-10600</v>
      </c>
      <c r="L96" s="105"/>
    </row>
    <row r="97" spans="1:12" s="67" customFormat="1" ht="25.5" customHeight="1">
      <c r="A97" s="1" t="s">
        <v>95</v>
      </c>
      <c r="B97" s="78" t="s">
        <v>232</v>
      </c>
      <c r="C97" s="33">
        <f>C98</f>
        <v>66600</v>
      </c>
      <c r="D97" s="33">
        <v>56000</v>
      </c>
      <c r="E97" s="33">
        <f>E98</f>
        <v>56000</v>
      </c>
      <c r="F97" s="27" t="s">
        <v>10</v>
      </c>
      <c r="G97" s="33">
        <f>G98</f>
        <v>56000</v>
      </c>
      <c r="H97" s="33">
        <f>H98</f>
        <v>56000</v>
      </c>
      <c r="I97" s="27">
        <f t="shared" si="0"/>
        <v>0</v>
      </c>
      <c r="J97" s="27">
        <f t="shared" si="1"/>
        <v>100</v>
      </c>
      <c r="K97" s="104">
        <f t="shared" si="28"/>
        <v>-10600</v>
      </c>
      <c r="L97" s="105"/>
    </row>
    <row r="98" spans="1:12" ht="23.25">
      <c r="A98" s="70" t="s">
        <v>16</v>
      </c>
      <c r="B98" s="80" t="s">
        <v>233</v>
      </c>
      <c r="C98" s="47">
        <v>66600</v>
      </c>
      <c r="D98" s="47"/>
      <c r="E98" s="47">
        <v>56000</v>
      </c>
      <c r="F98" s="28" t="s">
        <v>10</v>
      </c>
      <c r="G98" s="47">
        <v>56000</v>
      </c>
      <c r="H98" s="47">
        <v>56000</v>
      </c>
      <c r="I98" s="28">
        <f t="shared" si="0"/>
        <v>0</v>
      </c>
      <c r="J98" s="28">
        <f t="shared" si="1"/>
        <v>100</v>
      </c>
      <c r="K98" s="106">
        <f t="shared" si="28"/>
        <v>-10600</v>
      </c>
      <c r="L98" s="107"/>
    </row>
    <row r="99" spans="1:12" ht="48.75">
      <c r="A99" s="72" t="s">
        <v>153</v>
      </c>
      <c r="B99" s="83" t="s">
        <v>154</v>
      </c>
      <c r="C99" s="32"/>
      <c r="D99" s="32"/>
      <c r="E99" s="32"/>
      <c r="F99" s="26"/>
      <c r="G99" s="32"/>
      <c r="H99" s="32"/>
      <c r="I99" s="26"/>
      <c r="J99" s="26"/>
      <c r="K99" s="101">
        <f t="shared" si="28"/>
        <v>0</v>
      </c>
      <c r="L99" s="102"/>
    </row>
    <row r="100" spans="1:12" ht="17.25" customHeight="1">
      <c r="A100" s="87"/>
      <c r="B100" s="78"/>
      <c r="C100" s="33"/>
      <c r="D100" s="33"/>
      <c r="E100" s="33"/>
      <c r="F100" s="27"/>
      <c r="G100" s="33"/>
      <c r="H100" s="33"/>
      <c r="I100" s="26"/>
      <c r="J100" s="26"/>
      <c r="K100" s="101">
        <f t="shared" si="28"/>
        <v>0</v>
      </c>
      <c r="L100" s="102"/>
    </row>
    <row r="101" spans="1:12" ht="26.25">
      <c r="A101" s="82" t="s">
        <v>29</v>
      </c>
      <c r="B101" s="75" t="s">
        <v>144</v>
      </c>
      <c r="C101" s="30">
        <f t="shared" ref="C101" si="33">C104</f>
        <v>54185</v>
      </c>
      <c r="D101" s="30">
        <f>D104</f>
        <v>0</v>
      </c>
      <c r="E101" s="30">
        <f>E102</f>
        <v>0</v>
      </c>
      <c r="F101" s="26">
        <f>E101-D101</f>
        <v>0</v>
      </c>
      <c r="G101" s="30">
        <f t="shared" ref="G101:H101" si="34">G104</f>
        <v>0</v>
      </c>
      <c r="H101" s="30">
        <f t="shared" si="34"/>
        <v>0</v>
      </c>
      <c r="I101" s="26">
        <f t="shared" si="0"/>
        <v>0</v>
      </c>
      <c r="J101" s="26" t="e">
        <f t="shared" si="1"/>
        <v>#DIV/0!</v>
      </c>
      <c r="K101" s="101">
        <f t="shared" si="28"/>
        <v>-54185</v>
      </c>
      <c r="L101" s="102">
        <f t="shared" si="29"/>
        <v>0</v>
      </c>
    </row>
    <row r="102" spans="1:12" s="108" customFormat="1" ht="27" customHeight="1">
      <c r="A102" s="84" t="s">
        <v>234</v>
      </c>
      <c r="B102" s="76" t="s">
        <v>235</v>
      </c>
      <c r="C102" s="31">
        <f>C103</f>
        <v>54185</v>
      </c>
      <c r="D102" s="31"/>
      <c r="E102" s="31">
        <f>E103</f>
        <v>0</v>
      </c>
      <c r="F102" s="27"/>
      <c r="G102" s="31"/>
      <c r="H102" s="31"/>
      <c r="I102" s="27"/>
      <c r="J102" s="27"/>
      <c r="K102" s="104">
        <f t="shared" si="28"/>
        <v>-54185</v>
      </c>
      <c r="L102" s="105"/>
    </row>
    <row r="103" spans="1:12" ht="26.25">
      <c r="A103" s="84" t="s">
        <v>236</v>
      </c>
      <c r="B103" s="76" t="s">
        <v>237</v>
      </c>
      <c r="C103" s="31">
        <f>C104</f>
        <v>54185</v>
      </c>
      <c r="D103" s="31"/>
      <c r="E103" s="31">
        <f>E104</f>
        <v>0</v>
      </c>
      <c r="F103" s="27"/>
      <c r="G103" s="31"/>
      <c r="H103" s="31"/>
      <c r="I103" s="27"/>
      <c r="J103" s="27"/>
      <c r="K103" s="104">
        <f t="shared" si="28"/>
        <v>-54185</v>
      </c>
      <c r="L103" s="105"/>
    </row>
    <row r="104" spans="1:12" s="108" customFormat="1" ht="34.5">
      <c r="A104" s="1" t="s">
        <v>30</v>
      </c>
      <c r="B104" s="76" t="s">
        <v>238</v>
      </c>
      <c r="C104" s="31">
        <f>C105</f>
        <v>54185</v>
      </c>
      <c r="D104" s="31">
        <f>D105</f>
        <v>0</v>
      </c>
      <c r="E104" s="31">
        <f>E105</f>
        <v>0</v>
      </c>
      <c r="F104" s="27"/>
      <c r="G104" s="31">
        <f>G105</f>
        <v>0</v>
      </c>
      <c r="H104" s="31">
        <f>H105</f>
        <v>0</v>
      </c>
      <c r="I104" s="27">
        <f t="shared" si="0"/>
        <v>0</v>
      </c>
      <c r="J104" s="27" t="e">
        <f t="shared" si="1"/>
        <v>#DIV/0!</v>
      </c>
      <c r="K104" s="104">
        <f t="shared" si="28"/>
        <v>-54185</v>
      </c>
      <c r="L104" s="105"/>
    </row>
    <row r="105" spans="1:12" s="108" customFormat="1" ht="23.25">
      <c r="A105" s="1" t="s">
        <v>95</v>
      </c>
      <c r="B105" s="76" t="s">
        <v>239</v>
      </c>
      <c r="C105" s="31">
        <f>C106+C107</f>
        <v>54185</v>
      </c>
      <c r="D105" s="31">
        <v>0</v>
      </c>
      <c r="E105" s="31">
        <f>E106+E107</f>
        <v>0</v>
      </c>
      <c r="F105" s="27"/>
      <c r="G105" s="31">
        <f>G106+G107</f>
        <v>0</v>
      </c>
      <c r="H105" s="31">
        <f>H106+H107</f>
        <v>0</v>
      </c>
      <c r="I105" s="27">
        <f t="shared" si="0"/>
        <v>0</v>
      </c>
      <c r="J105" s="27" t="e">
        <f t="shared" si="1"/>
        <v>#DIV/0!</v>
      </c>
      <c r="K105" s="104">
        <f t="shared" si="28"/>
        <v>-54185</v>
      </c>
      <c r="L105" s="105"/>
    </row>
    <row r="106" spans="1:12" s="103" customFormat="1">
      <c r="A106" s="70" t="s">
        <v>97</v>
      </c>
      <c r="B106" s="79" t="s">
        <v>240</v>
      </c>
      <c r="C106" s="29">
        <v>51685</v>
      </c>
      <c r="D106" s="29"/>
      <c r="E106" s="29">
        <v>0</v>
      </c>
      <c r="F106" s="28" t="s">
        <v>10</v>
      </c>
      <c r="G106" s="29">
        <v>0</v>
      </c>
      <c r="H106" s="29">
        <v>0</v>
      </c>
      <c r="I106" s="28">
        <f t="shared" ref="I106:I181" si="35">H106-G106</f>
        <v>0</v>
      </c>
      <c r="J106" s="28" t="e">
        <f t="shared" ref="J106:J181" si="36">H106/G106*100</f>
        <v>#DIV/0!</v>
      </c>
      <c r="K106" s="106">
        <f t="shared" si="28"/>
        <v>-51685</v>
      </c>
      <c r="L106" s="107"/>
    </row>
    <row r="107" spans="1:12" s="108" customFormat="1" ht="23.25">
      <c r="A107" s="70" t="s">
        <v>16</v>
      </c>
      <c r="B107" s="79" t="s">
        <v>241</v>
      </c>
      <c r="C107" s="29">
        <v>2500</v>
      </c>
      <c r="D107" s="29"/>
      <c r="E107" s="29">
        <v>0</v>
      </c>
      <c r="F107" s="28"/>
      <c r="G107" s="29">
        <v>0</v>
      </c>
      <c r="H107" s="29">
        <v>0</v>
      </c>
      <c r="I107" s="28">
        <f t="shared" si="35"/>
        <v>0</v>
      </c>
      <c r="J107" s="28" t="e">
        <f t="shared" si="36"/>
        <v>#DIV/0!</v>
      </c>
      <c r="K107" s="106">
        <f t="shared" si="28"/>
        <v>-2500</v>
      </c>
      <c r="L107" s="107"/>
    </row>
    <row r="108" spans="1:12" s="103" customFormat="1">
      <c r="A108" s="82" t="s">
        <v>22</v>
      </c>
      <c r="B108" s="75" t="s">
        <v>143</v>
      </c>
      <c r="C108" s="30">
        <f>C110+C120</f>
        <v>2056159.72</v>
      </c>
      <c r="D108" s="30">
        <f>D109+D120</f>
        <v>1470125</v>
      </c>
      <c r="E108" s="30">
        <f>E110+E120</f>
        <v>1470125</v>
      </c>
      <c r="F108" s="26">
        <f>E108-D108</f>
        <v>0</v>
      </c>
      <c r="G108" s="30">
        <f>G110+G120</f>
        <v>1470125</v>
      </c>
      <c r="H108" s="30">
        <f>H110+H120</f>
        <v>1200115.6100000001</v>
      </c>
      <c r="I108" s="26">
        <f t="shared" si="35"/>
        <v>-270009.3899999999</v>
      </c>
      <c r="J108" s="26">
        <f t="shared" si="36"/>
        <v>81.633576056457784</v>
      </c>
      <c r="K108" s="101">
        <f t="shared" si="28"/>
        <v>-856044.10999999987</v>
      </c>
      <c r="L108" s="102">
        <f t="shared" si="29"/>
        <v>58.3668475910033</v>
      </c>
    </row>
    <row r="109" spans="1:12" ht="24.75">
      <c r="A109" s="88" t="s">
        <v>156</v>
      </c>
      <c r="B109" s="83" t="s">
        <v>155</v>
      </c>
      <c r="C109" s="26">
        <f t="shared" ref="C109:C112" si="37">C110</f>
        <v>2056159.72</v>
      </c>
      <c r="D109" s="26">
        <f>D110+D118</f>
        <v>1470125</v>
      </c>
      <c r="E109" s="26">
        <f t="shared" ref="E109:E112" si="38">E110</f>
        <v>1470125</v>
      </c>
      <c r="F109" s="26">
        <f>E109-D109</f>
        <v>0</v>
      </c>
      <c r="G109" s="26">
        <f t="shared" ref="G109:H112" si="39">G110</f>
        <v>1470125</v>
      </c>
      <c r="H109" s="26">
        <f t="shared" si="39"/>
        <v>1200115.6100000001</v>
      </c>
      <c r="I109" s="26">
        <f t="shared" si="35"/>
        <v>-270009.3899999999</v>
      </c>
      <c r="J109" s="26">
        <f t="shared" si="36"/>
        <v>81.633576056457784</v>
      </c>
      <c r="K109" s="101">
        <f t="shared" si="28"/>
        <v>-856044.10999999987</v>
      </c>
      <c r="L109" s="102"/>
    </row>
    <row r="110" spans="1:12" ht="23.25">
      <c r="A110" s="68" t="s">
        <v>242</v>
      </c>
      <c r="B110" s="76" t="s">
        <v>243</v>
      </c>
      <c r="C110" s="31">
        <f>C111</f>
        <v>2056159.72</v>
      </c>
      <c r="D110" s="31">
        <f>D112+D115</f>
        <v>1470125</v>
      </c>
      <c r="E110" s="31">
        <f>E111</f>
        <v>1470125</v>
      </c>
      <c r="F110" s="27"/>
      <c r="G110" s="31">
        <f>G111</f>
        <v>1470125</v>
      </c>
      <c r="H110" s="31">
        <f>H111</f>
        <v>1200115.6100000001</v>
      </c>
      <c r="I110" s="27"/>
      <c r="J110" s="27"/>
      <c r="K110" s="104">
        <f t="shared" si="28"/>
        <v>-856044.10999999987</v>
      </c>
      <c r="L110" s="105"/>
    </row>
    <row r="111" spans="1:12" s="81" customFormat="1" ht="12.75">
      <c r="A111" s="68" t="s">
        <v>244</v>
      </c>
      <c r="B111" s="76" t="s">
        <v>245</v>
      </c>
      <c r="C111" s="31">
        <f>C112+C115</f>
        <v>2056159.72</v>
      </c>
      <c r="D111" s="31">
        <f>D112+D115</f>
        <v>1470125</v>
      </c>
      <c r="E111" s="31">
        <f>E112+E115</f>
        <v>1470125</v>
      </c>
      <c r="F111" s="27"/>
      <c r="G111" s="31">
        <f>G112+G115</f>
        <v>1470125</v>
      </c>
      <c r="H111" s="31">
        <f>H112+H115</f>
        <v>1200115.6100000001</v>
      </c>
      <c r="I111" s="27"/>
      <c r="J111" s="27"/>
      <c r="K111" s="104">
        <f t="shared" si="28"/>
        <v>-856044.10999999987</v>
      </c>
      <c r="L111" s="105"/>
    </row>
    <row r="112" spans="1:12" ht="45.75">
      <c r="A112" s="1" t="s">
        <v>246</v>
      </c>
      <c r="B112" s="76" t="s">
        <v>247</v>
      </c>
      <c r="C112" s="31">
        <f t="shared" si="37"/>
        <v>2056159.72</v>
      </c>
      <c r="D112" s="31">
        <f>D113</f>
        <v>1440723</v>
      </c>
      <c r="E112" s="31">
        <f t="shared" si="38"/>
        <v>1440723</v>
      </c>
      <c r="F112" s="27"/>
      <c r="G112" s="31">
        <f t="shared" si="39"/>
        <v>1440723</v>
      </c>
      <c r="H112" s="31">
        <f t="shared" si="39"/>
        <v>1200115.6100000001</v>
      </c>
      <c r="I112" s="27">
        <f t="shared" si="35"/>
        <v>-240607.3899999999</v>
      </c>
      <c r="J112" s="27">
        <f t="shared" si="36"/>
        <v>83.299538495602562</v>
      </c>
      <c r="K112" s="104">
        <f t="shared" si="28"/>
        <v>-856044.10999999987</v>
      </c>
      <c r="L112" s="105"/>
    </row>
    <row r="113" spans="1:12" ht="23.25">
      <c r="A113" s="1" t="s">
        <v>95</v>
      </c>
      <c r="B113" s="76" t="s">
        <v>336</v>
      </c>
      <c r="C113" s="31">
        <f>C114</f>
        <v>2056159.72</v>
      </c>
      <c r="D113" s="31">
        <v>1440723</v>
      </c>
      <c r="E113" s="31">
        <f>E114</f>
        <v>1440723</v>
      </c>
      <c r="F113" s="27"/>
      <c r="G113" s="31">
        <f>G114</f>
        <v>1440723</v>
      </c>
      <c r="H113" s="31">
        <f>H114</f>
        <v>1200115.6100000001</v>
      </c>
      <c r="I113" s="27"/>
      <c r="J113" s="27">
        <f t="shared" si="36"/>
        <v>83.299538495602562</v>
      </c>
      <c r="K113" s="104">
        <f t="shared" si="28"/>
        <v>-856044.10999999987</v>
      </c>
      <c r="L113" s="105"/>
    </row>
    <row r="114" spans="1:12">
      <c r="A114" s="70" t="s">
        <v>96</v>
      </c>
      <c r="B114" s="79" t="s">
        <v>337</v>
      </c>
      <c r="C114" s="29">
        <v>2056159.72</v>
      </c>
      <c r="D114" s="28"/>
      <c r="E114" s="28">
        <v>1440723</v>
      </c>
      <c r="F114" s="28" t="s">
        <v>10</v>
      </c>
      <c r="G114" s="28">
        <v>1440723</v>
      </c>
      <c r="H114" s="28">
        <v>1200115.6100000001</v>
      </c>
      <c r="I114" s="28">
        <f t="shared" si="35"/>
        <v>-240607.3899999999</v>
      </c>
      <c r="J114" s="28">
        <f t="shared" si="36"/>
        <v>83.299538495602562</v>
      </c>
      <c r="K114" s="106">
        <f t="shared" si="28"/>
        <v>-856044.10999999987</v>
      </c>
      <c r="L114" s="107"/>
    </row>
    <row r="115" spans="1:12">
      <c r="A115" s="1" t="s">
        <v>248</v>
      </c>
      <c r="B115" s="76" t="s">
        <v>338</v>
      </c>
      <c r="C115" s="31"/>
      <c r="D115" s="27">
        <f>D116</f>
        <v>29402</v>
      </c>
      <c r="E115" s="27">
        <f>E116</f>
        <v>29402</v>
      </c>
      <c r="F115" s="27"/>
      <c r="G115" s="27">
        <f>G116</f>
        <v>29402</v>
      </c>
      <c r="H115" s="27">
        <f>H116</f>
        <v>0</v>
      </c>
      <c r="I115" s="28">
        <f t="shared" si="35"/>
        <v>-29402</v>
      </c>
      <c r="J115" s="28">
        <f t="shared" si="36"/>
        <v>0</v>
      </c>
      <c r="K115" s="104">
        <f t="shared" si="28"/>
        <v>0</v>
      </c>
      <c r="L115" s="105"/>
    </row>
    <row r="116" spans="1:12">
      <c r="A116" s="70" t="s">
        <v>249</v>
      </c>
      <c r="B116" s="79" t="s">
        <v>339</v>
      </c>
      <c r="C116" s="29"/>
      <c r="D116" s="28">
        <v>29402</v>
      </c>
      <c r="E116" s="28">
        <f>E117</f>
        <v>29402</v>
      </c>
      <c r="F116" s="28"/>
      <c r="G116" s="28">
        <f>G117</f>
        <v>29402</v>
      </c>
      <c r="H116" s="28">
        <f>H117</f>
        <v>0</v>
      </c>
      <c r="I116" s="28">
        <f t="shared" si="35"/>
        <v>-29402</v>
      </c>
      <c r="J116" s="27">
        <f t="shared" si="36"/>
        <v>0</v>
      </c>
      <c r="K116" s="101">
        <f t="shared" si="28"/>
        <v>0</v>
      </c>
      <c r="L116" s="102"/>
    </row>
    <row r="117" spans="1:12" s="103" customFormat="1">
      <c r="A117" s="70" t="s">
        <v>99</v>
      </c>
      <c r="B117" s="79" t="s">
        <v>340</v>
      </c>
      <c r="C117" s="29"/>
      <c r="D117" s="28"/>
      <c r="E117" s="28">
        <v>29402</v>
      </c>
      <c r="F117" s="28"/>
      <c r="G117" s="28">
        <v>29402</v>
      </c>
      <c r="H117" s="29">
        <v>0</v>
      </c>
      <c r="I117" s="28">
        <f t="shared" si="35"/>
        <v>-29402</v>
      </c>
      <c r="J117" s="27">
        <f t="shared" si="36"/>
        <v>0</v>
      </c>
      <c r="K117" s="101">
        <f t="shared" si="28"/>
        <v>0</v>
      </c>
      <c r="L117" s="102"/>
    </row>
    <row r="118" spans="1:12" s="103" customFormat="1" ht="96">
      <c r="A118" s="89" t="s">
        <v>335</v>
      </c>
      <c r="B118" s="75" t="s">
        <v>341</v>
      </c>
      <c r="C118" s="30"/>
      <c r="D118" s="26">
        <f>D119</f>
        <v>0</v>
      </c>
      <c r="E118" s="26">
        <f>E119</f>
        <v>0</v>
      </c>
      <c r="F118" s="26"/>
      <c r="G118" s="26">
        <f>G119</f>
        <v>0</v>
      </c>
      <c r="H118" s="26">
        <f>H119</f>
        <v>0</v>
      </c>
      <c r="I118" s="90">
        <f t="shared" si="35"/>
        <v>0</v>
      </c>
      <c r="J118" s="26" t="e">
        <f t="shared" si="36"/>
        <v>#DIV/0!</v>
      </c>
      <c r="K118" s="101"/>
      <c r="L118" s="102"/>
    </row>
    <row r="119" spans="1:12">
      <c r="A119" s="70" t="s">
        <v>85</v>
      </c>
      <c r="B119" s="79" t="s">
        <v>342</v>
      </c>
      <c r="C119" s="29"/>
      <c r="D119" s="28">
        <v>0</v>
      </c>
      <c r="E119" s="28">
        <v>0</v>
      </c>
      <c r="F119" s="28"/>
      <c r="G119" s="28">
        <v>0</v>
      </c>
      <c r="H119" s="29">
        <v>0</v>
      </c>
      <c r="I119" s="26"/>
      <c r="J119" s="26"/>
      <c r="K119" s="101"/>
      <c r="L119" s="102"/>
    </row>
    <row r="120" spans="1:12" ht="26.25">
      <c r="A120" s="82" t="s">
        <v>23</v>
      </c>
      <c r="B120" s="83" t="s">
        <v>142</v>
      </c>
      <c r="C120" s="30">
        <f>C123</f>
        <v>0</v>
      </c>
      <c r="D120" s="30">
        <f>D121</f>
        <v>0</v>
      </c>
      <c r="E120" s="30">
        <f>E121</f>
        <v>0</v>
      </c>
      <c r="F120" s="26">
        <f>E120-D120</f>
        <v>0</v>
      </c>
      <c r="G120" s="30">
        <f>G121</f>
        <v>0</v>
      </c>
      <c r="H120" s="30">
        <f>H123</f>
        <v>0</v>
      </c>
      <c r="I120" s="26">
        <f t="shared" si="35"/>
        <v>0</v>
      </c>
      <c r="J120" s="26" t="e">
        <f t="shared" si="36"/>
        <v>#DIV/0!</v>
      </c>
      <c r="K120" s="101">
        <f t="shared" si="28"/>
        <v>0</v>
      </c>
      <c r="L120" s="102" t="e">
        <f t="shared" si="29"/>
        <v>#DIV/0!</v>
      </c>
    </row>
    <row r="121" spans="1:12" ht="39">
      <c r="A121" s="84" t="s">
        <v>234</v>
      </c>
      <c r="B121" s="78" t="s">
        <v>250</v>
      </c>
      <c r="C121" s="31"/>
      <c r="D121" s="31">
        <f>D122</f>
        <v>0</v>
      </c>
      <c r="E121" s="31">
        <f>E122</f>
        <v>0</v>
      </c>
      <c r="F121" s="27"/>
      <c r="G121" s="31">
        <f>G122</f>
        <v>0</v>
      </c>
      <c r="H121" s="31">
        <v>0</v>
      </c>
      <c r="I121" s="27"/>
      <c r="J121" s="27"/>
      <c r="K121" s="104">
        <f t="shared" si="28"/>
        <v>0</v>
      </c>
      <c r="L121" s="105"/>
    </row>
    <row r="122" spans="1:12" ht="22.5" customHeight="1">
      <c r="A122" s="84" t="s">
        <v>251</v>
      </c>
      <c r="B122" s="78" t="s">
        <v>252</v>
      </c>
      <c r="C122" s="31"/>
      <c r="D122" s="31">
        <f>D123+D126</f>
        <v>0</v>
      </c>
      <c r="E122" s="31">
        <f>E123+E126</f>
        <v>0</v>
      </c>
      <c r="F122" s="27"/>
      <c r="G122" s="31">
        <v>0</v>
      </c>
      <c r="H122" s="31">
        <v>0</v>
      </c>
      <c r="I122" s="27"/>
      <c r="J122" s="27"/>
      <c r="K122" s="104">
        <f t="shared" si="28"/>
        <v>0</v>
      </c>
      <c r="L122" s="105"/>
    </row>
    <row r="123" spans="1:12" ht="22.5" customHeight="1">
      <c r="A123" s="1" t="s">
        <v>24</v>
      </c>
      <c r="B123" s="78" t="s">
        <v>253</v>
      </c>
      <c r="C123" s="31">
        <f t="shared" ref="C123:C124" si="40">C124</f>
        <v>0</v>
      </c>
      <c r="D123" s="31">
        <f>D124</f>
        <v>0</v>
      </c>
      <c r="E123" s="31">
        <f t="shared" ref="E123" si="41">E124</f>
        <v>0</v>
      </c>
      <c r="F123" s="27"/>
      <c r="G123" s="31">
        <f t="shared" ref="G123:H124" si="42">G124</f>
        <v>0</v>
      </c>
      <c r="H123" s="31">
        <f t="shared" si="42"/>
        <v>0</v>
      </c>
      <c r="I123" s="27">
        <f t="shared" si="35"/>
        <v>0</v>
      </c>
      <c r="J123" s="27" t="e">
        <f t="shared" si="36"/>
        <v>#DIV/0!</v>
      </c>
      <c r="K123" s="104">
        <f t="shared" si="28"/>
        <v>0</v>
      </c>
      <c r="L123" s="105"/>
    </row>
    <row r="124" spans="1:12" ht="33" customHeight="1">
      <c r="A124" s="1" t="s">
        <v>95</v>
      </c>
      <c r="B124" s="78" t="s">
        <v>254</v>
      </c>
      <c r="C124" s="31">
        <f t="shared" si="40"/>
        <v>0</v>
      </c>
      <c r="D124" s="31">
        <v>0</v>
      </c>
      <c r="E124" s="31">
        <f>E125</f>
        <v>0</v>
      </c>
      <c r="F124" s="27"/>
      <c r="G124" s="31">
        <f>G125</f>
        <v>0</v>
      </c>
      <c r="H124" s="31">
        <f t="shared" si="42"/>
        <v>0</v>
      </c>
      <c r="I124" s="27">
        <f t="shared" si="35"/>
        <v>0</v>
      </c>
      <c r="J124" s="27" t="e">
        <f t="shared" si="36"/>
        <v>#DIV/0!</v>
      </c>
      <c r="K124" s="104">
        <f t="shared" si="28"/>
        <v>0</v>
      </c>
      <c r="L124" s="105"/>
    </row>
    <row r="125" spans="1:12" ht="22.5" customHeight="1">
      <c r="A125" s="70" t="s">
        <v>97</v>
      </c>
      <c r="B125" s="78" t="s">
        <v>255</v>
      </c>
      <c r="C125" s="29">
        <v>0</v>
      </c>
      <c r="D125" s="29"/>
      <c r="E125" s="29">
        <v>0</v>
      </c>
      <c r="F125" s="28" t="s">
        <v>10</v>
      </c>
      <c r="G125" s="29">
        <v>0</v>
      </c>
      <c r="H125" s="29">
        <v>0</v>
      </c>
      <c r="I125" s="26">
        <f t="shared" si="35"/>
        <v>0</v>
      </c>
      <c r="J125" s="26" t="e">
        <f t="shared" si="36"/>
        <v>#DIV/0!</v>
      </c>
      <c r="K125" s="101">
        <f t="shared" si="28"/>
        <v>0</v>
      </c>
      <c r="L125" s="102"/>
    </row>
    <row r="126" spans="1:12" s="108" customFormat="1" ht="22.5" customHeight="1">
      <c r="A126" s="1" t="s">
        <v>256</v>
      </c>
      <c r="B126" s="78" t="s">
        <v>257</v>
      </c>
      <c r="C126" s="31"/>
      <c r="D126" s="31">
        <f>D127</f>
        <v>0</v>
      </c>
      <c r="E126" s="31">
        <f>E127</f>
        <v>0</v>
      </c>
      <c r="F126" s="27"/>
      <c r="G126" s="31">
        <f>G127</f>
        <v>0</v>
      </c>
      <c r="H126" s="31">
        <f>H127</f>
        <v>0</v>
      </c>
      <c r="I126" s="27"/>
      <c r="J126" s="27"/>
      <c r="K126" s="104">
        <f t="shared" si="28"/>
        <v>0</v>
      </c>
      <c r="L126" s="105"/>
    </row>
    <row r="127" spans="1:12" s="108" customFormat="1" ht="22.5" customHeight="1">
      <c r="A127" s="1" t="s">
        <v>95</v>
      </c>
      <c r="B127" s="78" t="s">
        <v>259</v>
      </c>
      <c r="C127" s="31"/>
      <c r="D127" s="31">
        <v>0</v>
      </c>
      <c r="E127" s="31">
        <f>E128</f>
        <v>0</v>
      </c>
      <c r="F127" s="27"/>
      <c r="G127" s="31">
        <f>G128</f>
        <v>0</v>
      </c>
      <c r="H127" s="31">
        <f>H128</f>
        <v>0</v>
      </c>
      <c r="I127" s="27"/>
      <c r="J127" s="27"/>
      <c r="K127" s="104">
        <f t="shared" si="28"/>
        <v>0</v>
      </c>
      <c r="L127" s="105"/>
    </row>
    <row r="128" spans="1:12" s="103" customFormat="1">
      <c r="A128" s="70" t="s">
        <v>97</v>
      </c>
      <c r="B128" s="78" t="s">
        <v>258</v>
      </c>
      <c r="C128" s="29"/>
      <c r="D128" s="29"/>
      <c r="E128" s="29">
        <v>0</v>
      </c>
      <c r="F128" s="28"/>
      <c r="G128" s="29">
        <v>0</v>
      </c>
      <c r="H128" s="29">
        <v>0</v>
      </c>
      <c r="I128" s="26"/>
      <c r="J128" s="26"/>
      <c r="K128" s="101">
        <f t="shared" si="28"/>
        <v>0</v>
      </c>
      <c r="L128" s="102"/>
    </row>
    <row r="129" spans="1:12" ht="26.25">
      <c r="A129" s="6" t="s">
        <v>25</v>
      </c>
      <c r="B129" s="75" t="s">
        <v>141</v>
      </c>
      <c r="C129" s="30">
        <f>C130+C141+C148</f>
        <v>1313558.75</v>
      </c>
      <c r="D129" s="30">
        <f>D130+D141+D148</f>
        <v>2212108</v>
      </c>
      <c r="E129" s="30">
        <f>E130+E141+E148</f>
        <v>2212108</v>
      </c>
      <c r="F129" s="26">
        <f>E129-D129</f>
        <v>0</v>
      </c>
      <c r="G129" s="30">
        <f>G130+G141+G148</f>
        <v>2212108</v>
      </c>
      <c r="H129" s="30">
        <f>H130+H141+H148</f>
        <v>2133701.04</v>
      </c>
      <c r="I129" s="26">
        <f t="shared" si="35"/>
        <v>-78406.959999999963</v>
      </c>
      <c r="J129" s="26">
        <f t="shared" si="36"/>
        <v>96.455554611257682</v>
      </c>
      <c r="K129" s="101">
        <f t="shared" si="28"/>
        <v>820142.29</v>
      </c>
      <c r="L129" s="102">
        <f t="shared" si="29"/>
        <v>162.43666604177392</v>
      </c>
    </row>
    <row r="130" spans="1:12" ht="25.5" customHeight="1">
      <c r="A130" s="6" t="s">
        <v>77</v>
      </c>
      <c r="B130" s="75" t="s">
        <v>140</v>
      </c>
      <c r="C130" s="30">
        <f>C132</f>
        <v>199520.46</v>
      </c>
      <c r="D130" s="30">
        <f>D132</f>
        <v>49331.5</v>
      </c>
      <c r="E130" s="30">
        <f>E131</f>
        <v>49331.5</v>
      </c>
      <c r="F130" s="26">
        <f>E130-D130</f>
        <v>0</v>
      </c>
      <c r="G130" s="30">
        <f>G132</f>
        <v>49331.5</v>
      </c>
      <c r="H130" s="30">
        <f>H132</f>
        <v>49331.5</v>
      </c>
      <c r="I130" s="26">
        <f t="shared" si="35"/>
        <v>0</v>
      </c>
      <c r="J130" s="26">
        <f t="shared" si="36"/>
        <v>100</v>
      </c>
      <c r="K130" s="101">
        <f t="shared" si="28"/>
        <v>-150188.96</v>
      </c>
      <c r="L130" s="102">
        <f t="shared" si="29"/>
        <v>24.725033212132733</v>
      </c>
    </row>
    <row r="131" spans="1:12" ht="25.5" customHeight="1">
      <c r="A131" s="9" t="s">
        <v>371</v>
      </c>
      <c r="B131" s="78" t="s">
        <v>260</v>
      </c>
      <c r="C131" s="31">
        <v>0</v>
      </c>
      <c r="D131" s="31"/>
      <c r="E131" s="31">
        <f>E133+E136</f>
        <v>49331.5</v>
      </c>
      <c r="F131" s="27"/>
      <c r="G131" s="31"/>
      <c r="H131" s="31"/>
      <c r="I131" s="27"/>
      <c r="J131" s="27"/>
      <c r="K131" s="104"/>
      <c r="L131" s="105"/>
    </row>
    <row r="132" spans="1:12" ht="80.25" customHeight="1">
      <c r="A132" s="68" t="s">
        <v>106</v>
      </c>
      <c r="B132" s="76" t="s">
        <v>260</v>
      </c>
      <c r="C132" s="31">
        <f>C133+C136</f>
        <v>199520.46</v>
      </c>
      <c r="D132" s="31">
        <f>D133+D136</f>
        <v>49331.5</v>
      </c>
      <c r="E132" s="31">
        <v>0</v>
      </c>
      <c r="F132" s="27"/>
      <c r="G132" s="31">
        <f>G133+G136</f>
        <v>49331.5</v>
      </c>
      <c r="H132" s="31">
        <f>H133+H136</f>
        <v>49331.5</v>
      </c>
      <c r="I132" s="27">
        <f t="shared" si="35"/>
        <v>0</v>
      </c>
      <c r="J132" s="27">
        <f t="shared" si="36"/>
        <v>100</v>
      </c>
      <c r="K132" s="104">
        <f t="shared" si="28"/>
        <v>-150188.96</v>
      </c>
      <c r="L132" s="105"/>
    </row>
    <row r="133" spans="1:12" ht="23.25" customHeight="1">
      <c r="A133" s="68" t="s">
        <v>261</v>
      </c>
      <c r="B133" s="76" t="s">
        <v>262</v>
      </c>
      <c r="C133" s="31">
        <f>C134</f>
        <v>78078.78</v>
      </c>
      <c r="D133" s="31">
        <f>D134</f>
        <v>0</v>
      </c>
      <c r="E133" s="31">
        <f>E134</f>
        <v>0</v>
      </c>
      <c r="F133" s="27"/>
      <c r="G133" s="31">
        <f>G134</f>
        <v>0</v>
      </c>
      <c r="H133" s="31">
        <f>H134</f>
        <v>0</v>
      </c>
      <c r="I133" s="27">
        <f t="shared" si="35"/>
        <v>0</v>
      </c>
      <c r="J133" s="27" t="e">
        <f t="shared" si="36"/>
        <v>#DIV/0!</v>
      </c>
      <c r="K133" s="104">
        <f t="shared" si="28"/>
        <v>-78078.78</v>
      </c>
      <c r="L133" s="105"/>
    </row>
    <row r="134" spans="1:12" s="108" customFormat="1" ht="23.25" customHeight="1">
      <c r="A134" s="1" t="s">
        <v>263</v>
      </c>
      <c r="B134" s="76" t="s">
        <v>264</v>
      </c>
      <c r="C134" s="31">
        <f>C135</f>
        <v>78078.78</v>
      </c>
      <c r="D134" s="31">
        <v>0</v>
      </c>
      <c r="E134" s="31">
        <f>E135</f>
        <v>0</v>
      </c>
      <c r="F134" s="27"/>
      <c r="G134" s="31">
        <f>G135</f>
        <v>0</v>
      </c>
      <c r="H134" s="31">
        <f>H135</f>
        <v>0</v>
      </c>
      <c r="I134" s="27">
        <f t="shared" si="35"/>
        <v>0</v>
      </c>
      <c r="J134" s="27" t="e">
        <f t="shared" si="36"/>
        <v>#DIV/0!</v>
      </c>
      <c r="K134" s="104">
        <f t="shared" si="28"/>
        <v>-78078.78</v>
      </c>
      <c r="L134" s="105"/>
    </row>
    <row r="135" spans="1:12" s="108" customFormat="1" ht="23.25" customHeight="1">
      <c r="A135" s="1" t="s">
        <v>265</v>
      </c>
      <c r="B135" s="76" t="s">
        <v>266</v>
      </c>
      <c r="C135" s="31">
        <v>78078.78</v>
      </c>
      <c r="D135" s="31"/>
      <c r="E135" s="31">
        <v>0</v>
      </c>
      <c r="F135" s="27"/>
      <c r="G135" s="31">
        <v>0</v>
      </c>
      <c r="H135" s="31">
        <v>0</v>
      </c>
      <c r="I135" s="27">
        <f t="shared" si="35"/>
        <v>0</v>
      </c>
      <c r="J135" s="27" t="e">
        <f t="shared" si="36"/>
        <v>#DIV/0!</v>
      </c>
      <c r="K135" s="104">
        <f t="shared" si="28"/>
        <v>-78078.78</v>
      </c>
      <c r="L135" s="105"/>
    </row>
    <row r="136" spans="1:12" s="91" customFormat="1" ht="22.5">
      <c r="A136" s="1" t="s">
        <v>267</v>
      </c>
      <c r="B136" s="76" t="s">
        <v>268</v>
      </c>
      <c r="C136" s="31">
        <f t="shared" ref="C136:E137" si="43">C137</f>
        <v>121441.68</v>
      </c>
      <c r="D136" s="31">
        <f t="shared" si="43"/>
        <v>49331.5</v>
      </c>
      <c r="E136" s="31">
        <f t="shared" si="43"/>
        <v>49331.5</v>
      </c>
      <c r="F136" s="27"/>
      <c r="G136" s="31">
        <f>G137</f>
        <v>49331.5</v>
      </c>
      <c r="H136" s="31">
        <f>H137</f>
        <v>49331.5</v>
      </c>
      <c r="I136" s="27"/>
      <c r="J136" s="27"/>
      <c r="K136" s="104">
        <f t="shared" si="28"/>
        <v>-72110.179999999993</v>
      </c>
      <c r="L136" s="105"/>
    </row>
    <row r="137" spans="1:12" s="91" customFormat="1" ht="33.75">
      <c r="A137" s="1" t="s">
        <v>269</v>
      </c>
      <c r="B137" s="76" t="s">
        <v>270</v>
      </c>
      <c r="C137" s="31">
        <f t="shared" si="43"/>
        <v>121441.68</v>
      </c>
      <c r="D137" s="31">
        <f t="shared" si="43"/>
        <v>49331.5</v>
      </c>
      <c r="E137" s="31">
        <f t="shared" si="43"/>
        <v>49331.5</v>
      </c>
      <c r="F137" s="27"/>
      <c r="G137" s="31">
        <f>G138</f>
        <v>49331.5</v>
      </c>
      <c r="H137" s="31">
        <f>H138</f>
        <v>49331.5</v>
      </c>
      <c r="I137" s="27"/>
      <c r="J137" s="27"/>
      <c r="K137" s="104">
        <f t="shared" si="28"/>
        <v>-72110.179999999993</v>
      </c>
      <c r="L137" s="105"/>
    </row>
    <row r="138" spans="1:12" s="91" customFormat="1" ht="21" customHeight="1">
      <c r="A138" s="1" t="s">
        <v>95</v>
      </c>
      <c r="B138" s="76" t="s">
        <v>271</v>
      </c>
      <c r="C138" s="31">
        <f>C139+C140</f>
        <v>121441.68</v>
      </c>
      <c r="D138" s="31">
        <v>49331.5</v>
      </c>
      <c r="E138" s="31">
        <f>E139+E140</f>
        <v>49331.5</v>
      </c>
      <c r="F138" s="27"/>
      <c r="G138" s="31">
        <f>G139+G140</f>
        <v>49331.5</v>
      </c>
      <c r="H138" s="31">
        <f>H139+H140</f>
        <v>49331.5</v>
      </c>
      <c r="I138" s="27"/>
      <c r="J138" s="27"/>
      <c r="K138" s="104">
        <f t="shared" si="28"/>
        <v>-72110.179999999993</v>
      </c>
      <c r="L138" s="105"/>
    </row>
    <row r="139" spans="1:12" s="81" customFormat="1" ht="39.75" customHeight="1">
      <c r="A139" s="70" t="s">
        <v>226</v>
      </c>
      <c r="B139" s="79" t="s">
        <v>272</v>
      </c>
      <c r="C139" s="29">
        <v>70885.679999999993</v>
      </c>
      <c r="D139" s="29"/>
      <c r="E139" s="29">
        <v>0</v>
      </c>
      <c r="F139" s="28"/>
      <c r="G139" s="29">
        <v>0</v>
      </c>
      <c r="H139" s="29">
        <v>0</v>
      </c>
      <c r="I139" s="28"/>
      <c r="J139" s="28"/>
      <c r="K139" s="106">
        <f t="shared" si="28"/>
        <v>-70885.679999999993</v>
      </c>
      <c r="L139" s="107"/>
    </row>
    <row r="140" spans="1:12" s="77" customFormat="1" ht="22.5">
      <c r="A140" s="70" t="s">
        <v>16</v>
      </c>
      <c r="B140" s="79" t="s">
        <v>273</v>
      </c>
      <c r="C140" s="29">
        <v>50556</v>
      </c>
      <c r="D140" s="29"/>
      <c r="E140" s="29">
        <v>49331.5</v>
      </c>
      <c r="F140" s="28"/>
      <c r="G140" s="29">
        <v>49331.5</v>
      </c>
      <c r="H140" s="29">
        <v>49331.5</v>
      </c>
      <c r="I140" s="28"/>
      <c r="J140" s="28"/>
      <c r="K140" s="106">
        <f t="shared" si="28"/>
        <v>-1224.5</v>
      </c>
      <c r="L140" s="107"/>
    </row>
    <row r="141" spans="1:12" s="81" customFormat="1" ht="12.75">
      <c r="A141" s="82" t="s">
        <v>78</v>
      </c>
      <c r="B141" s="75" t="s">
        <v>139</v>
      </c>
      <c r="C141" s="30">
        <f t="shared" ref="C141:E142" si="44">C142</f>
        <v>188918.59</v>
      </c>
      <c r="D141" s="30">
        <f t="shared" si="44"/>
        <v>0</v>
      </c>
      <c r="E141" s="30">
        <f t="shared" si="44"/>
        <v>0</v>
      </c>
      <c r="F141" s="26">
        <f>E141-D141</f>
        <v>0</v>
      </c>
      <c r="G141" s="30">
        <f>G142</f>
        <v>0</v>
      </c>
      <c r="H141" s="30">
        <f>H142</f>
        <v>0</v>
      </c>
      <c r="I141" s="26">
        <f t="shared" si="35"/>
        <v>0</v>
      </c>
      <c r="J141" s="26" t="e">
        <f t="shared" si="36"/>
        <v>#DIV/0!</v>
      </c>
      <c r="K141" s="101">
        <f t="shared" si="28"/>
        <v>-188918.59</v>
      </c>
      <c r="L141" s="102">
        <f t="shared" si="29"/>
        <v>0</v>
      </c>
    </row>
    <row r="142" spans="1:12" s="77" customFormat="1" ht="22.5">
      <c r="A142" s="1" t="s">
        <v>274</v>
      </c>
      <c r="B142" s="76" t="s">
        <v>275</v>
      </c>
      <c r="C142" s="31">
        <f t="shared" si="44"/>
        <v>188918.59</v>
      </c>
      <c r="D142" s="31">
        <f t="shared" si="44"/>
        <v>0</v>
      </c>
      <c r="E142" s="31">
        <f t="shared" si="44"/>
        <v>0</v>
      </c>
      <c r="F142" s="27"/>
      <c r="G142" s="31">
        <f>G143</f>
        <v>0</v>
      </c>
      <c r="H142" s="31">
        <f>H143</f>
        <v>0</v>
      </c>
      <c r="I142" s="27">
        <f t="shared" si="35"/>
        <v>0</v>
      </c>
      <c r="J142" s="27" t="e">
        <f t="shared" si="36"/>
        <v>#DIV/0!</v>
      </c>
      <c r="K142" s="104">
        <f t="shared" si="28"/>
        <v>-188918.59</v>
      </c>
      <c r="L142" s="105"/>
    </row>
    <row r="143" spans="1:12" ht="23.25">
      <c r="A143" s="1" t="s">
        <v>79</v>
      </c>
      <c r="B143" s="76" t="s">
        <v>276</v>
      </c>
      <c r="C143" s="31">
        <f t="shared" ref="C143" si="45">C145</f>
        <v>188918.59</v>
      </c>
      <c r="D143" s="31">
        <f>D145</f>
        <v>0</v>
      </c>
      <c r="E143" s="31">
        <f>E144</f>
        <v>0</v>
      </c>
      <c r="F143" s="27"/>
      <c r="G143" s="31">
        <f t="shared" ref="G143:H143" si="46">G145</f>
        <v>0</v>
      </c>
      <c r="H143" s="31">
        <f t="shared" si="46"/>
        <v>0</v>
      </c>
      <c r="I143" s="27">
        <f t="shared" si="35"/>
        <v>0</v>
      </c>
      <c r="J143" s="27" t="e">
        <f t="shared" si="36"/>
        <v>#DIV/0!</v>
      </c>
      <c r="K143" s="104">
        <f t="shared" si="28"/>
        <v>-188918.59</v>
      </c>
      <c r="L143" s="105"/>
    </row>
    <row r="144" spans="1:12" ht="34.5">
      <c r="A144" s="1" t="s">
        <v>277</v>
      </c>
      <c r="B144" s="76" t="s">
        <v>278</v>
      </c>
      <c r="C144" s="31">
        <f>C145</f>
        <v>188918.59</v>
      </c>
      <c r="D144" s="31">
        <f>D145</f>
        <v>0</v>
      </c>
      <c r="E144" s="31">
        <f>E145</f>
        <v>0</v>
      </c>
      <c r="F144" s="27"/>
      <c r="G144" s="31">
        <f>G145</f>
        <v>0</v>
      </c>
      <c r="H144" s="31">
        <f>H145</f>
        <v>0</v>
      </c>
      <c r="I144" s="27"/>
      <c r="J144" s="27"/>
      <c r="K144" s="104">
        <f t="shared" si="28"/>
        <v>-188918.59</v>
      </c>
      <c r="L144" s="105"/>
    </row>
    <row r="145" spans="1:12" ht="23.25">
      <c r="A145" s="1" t="s">
        <v>95</v>
      </c>
      <c r="B145" s="76" t="s">
        <v>279</v>
      </c>
      <c r="C145" s="31">
        <f>C146+C147</f>
        <v>188918.59</v>
      </c>
      <c r="D145" s="31">
        <v>0</v>
      </c>
      <c r="E145" s="31">
        <f>E146+E147</f>
        <v>0</v>
      </c>
      <c r="F145" s="27"/>
      <c r="G145" s="31">
        <f>G146+G147</f>
        <v>0</v>
      </c>
      <c r="H145" s="31">
        <f>H146+H147</f>
        <v>0</v>
      </c>
      <c r="I145" s="27">
        <f t="shared" si="35"/>
        <v>0</v>
      </c>
      <c r="J145" s="27" t="e">
        <f t="shared" si="36"/>
        <v>#DIV/0!</v>
      </c>
      <c r="K145" s="104">
        <f t="shared" si="28"/>
        <v>-188918.59</v>
      </c>
      <c r="L145" s="105"/>
    </row>
    <row r="146" spans="1:12" s="108" customFormat="1">
      <c r="A146" s="70" t="s">
        <v>96</v>
      </c>
      <c r="B146" s="79" t="s">
        <v>280</v>
      </c>
      <c r="C146" s="29">
        <v>49967</v>
      </c>
      <c r="D146" s="29"/>
      <c r="E146" s="29">
        <v>0</v>
      </c>
      <c r="F146" s="28"/>
      <c r="G146" s="29">
        <v>0</v>
      </c>
      <c r="H146" s="29">
        <v>0</v>
      </c>
      <c r="I146" s="28">
        <f t="shared" si="35"/>
        <v>0</v>
      </c>
      <c r="J146" s="28" t="e">
        <f t="shared" si="36"/>
        <v>#DIV/0!</v>
      </c>
      <c r="K146" s="106">
        <f t="shared" si="28"/>
        <v>-49967</v>
      </c>
      <c r="L146" s="107"/>
    </row>
    <row r="147" spans="1:12" s="91" customFormat="1" ht="22.5">
      <c r="A147" s="70" t="s">
        <v>16</v>
      </c>
      <c r="B147" s="79" t="s">
        <v>110</v>
      </c>
      <c r="C147" s="29">
        <v>138951.59</v>
      </c>
      <c r="D147" s="29"/>
      <c r="E147" s="29">
        <v>0</v>
      </c>
      <c r="F147" s="28"/>
      <c r="G147" s="29">
        <v>0</v>
      </c>
      <c r="H147" s="29">
        <v>0</v>
      </c>
      <c r="I147" s="28">
        <f t="shared" si="35"/>
        <v>0</v>
      </c>
      <c r="J147" s="28" t="e">
        <f t="shared" si="36"/>
        <v>#DIV/0!</v>
      </c>
      <c r="K147" s="106">
        <f t="shared" si="28"/>
        <v>-138951.59</v>
      </c>
      <c r="L147" s="107"/>
    </row>
    <row r="148" spans="1:12" s="81" customFormat="1" ht="12.75">
      <c r="A148" s="92" t="s">
        <v>31</v>
      </c>
      <c r="B148" s="75" t="s">
        <v>281</v>
      </c>
      <c r="C148" s="30">
        <f t="shared" ref="C148" si="47">C149</f>
        <v>925119.7</v>
      </c>
      <c r="D148" s="30">
        <f>D149</f>
        <v>2162776.5</v>
      </c>
      <c r="E148" s="30">
        <f>E149</f>
        <v>2162776.5</v>
      </c>
      <c r="F148" s="26">
        <f>E148-D148</f>
        <v>0</v>
      </c>
      <c r="G148" s="30">
        <f t="shared" ref="G148:H148" si="48">G149</f>
        <v>2162776.5</v>
      </c>
      <c r="H148" s="30">
        <f t="shared" si="48"/>
        <v>2084369.54</v>
      </c>
      <c r="I148" s="26">
        <f t="shared" si="35"/>
        <v>-78406.959999999963</v>
      </c>
      <c r="J148" s="26">
        <f t="shared" si="36"/>
        <v>96.374708158702475</v>
      </c>
      <c r="K148" s="101">
        <f t="shared" si="28"/>
        <v>1159249.8400000001</v>
      </c>
      <c r="L148" s="102">
        <f t="shared" si="29"/>
        <v>225.30809148264814</v>
      </c>
    </row>
    <row r="149" spans="1:12" s="81" customFormat="1" ht="12.75">
      <c r="A149" s="93" t="s">
        <v>31</v>
      </c>
      <c r="B149" s="76" t="s">
        <v>282</v>
      </c>
      <c r="C149" s="31">
        <f>C150+C156+C160</f>
        <v>925119.7</v>
      </c>
      <c r="D149" s="31">
        <f>D150+D156+D160</f>
        <v>2162776.5</v>
      </c>
      <c r="E149" s="31">
        <f>E150+E156+E160</f>
        <v>2162776.5</v>
      </c>
      <c r="F149" s="27"/>
      <c r="G149" s="31">
        <f>G150+G156+G160</f>
        <v>2162776.5</v>
      </c>
      <c r="H149" s="31">
        <f>H150+H156+H160</f>
        <v>2084369.54</v>
      </c>
      <c r="I149" s="27"/>
      <c r="J149" s="27"/>
      <c r="K149" s="104">
        <f t="shared" si="28"/>
        <v>1159249.8400000001</v>
      </c>
      <c r="L149" s="105">
        <f t="shared" si="29"/>
        <v>225.30809148264814</v>
      </c>
    </row>
    <row r="150" spans="1:12" s="108" customFormat="1">
      <c r="A150" s="93" t="s">
        <v>32</v>
      </c>
      <c r="B150" s="76" t="s">
        <v>283</v>
      </c>
      <c r="C150" s="31">
        <f>C152</f>
        <v>0</v>
      </c>
      <c r="D150" s="31">
        <f>D151</f>
        <v>1263600</v>
      </c>
      <c r="E150" s="31">
        <f>E151</f>
        <v>1263600</v>
      </c>
      <c r="F150" s="27">
        <f>E150-D150</f>
        <v>0</v>
      </c>
      <c r="G150" s="31">
        <f>G152</f>
        <v>1263600</v>
      </c>
      <c r="H150" s="31">
        <f>H152</f>
        <v>1203764.56</v>
      </c>
      <c r="I150" s="27">
        <f t="shared" si="35"/>
        <v>-59835.439999999944</v>
      </c>
      <c r="J150" s="27">
        <f t="shared" si="36"/>
        <v>95.264685026907259</v>
      </c>
      <c r="K150" s="104">
        <f t="shared" si="28"/>
        <v>1203764.56</v>
      </c>
      <c r="L150" s="105" t="e">
        <f t="shared" si="29"/>
        <v>#DIV/0!</v>
      </c>
    </row>
    <row r="151" spans="1:12" s="108" customFormat="1" ht="39">
      <c r="A151" s="9" t="s">
        <v>284</v>
      </c>
      <c r="B151" s="76" t="s">
        <v>285</v>
      </c>
      <c r="C151" s="31">
        <f>C152</f>
        <v>0</v>
      </c>
      <c r="D151" s="31">
        <f>D152</f>
        <v>1263600</v>
      </c>
      <c r="E151" s="31">
        <f>E152</f>
        <v>1263600</v>
      </c>
      <c r="F151" s="27"/>
      <c r="G151" s="31">
        <f>G152</f>
        <v>1263600</v>
      </c>
      <c r="H151" s="31">
        <f>H152</f>
        <v>1203764.56</v>
      </c>
      <c r="I151" s="27"/>
      <c r="J151" s="27"/>
      <c r="K151" s="104">
        <f t="shared" si="28"/>
        <v>1203764.56</v>
      </c>
      <c r="L151" s="105"/>
    </row>
    <row r="152" spans="1:12" s="108" customFormat="1" ht="23.25">
      <c r="A152" s="68" t="s">
        <v>95</v>
      </c>
      <c r="B152" s="76" t="s">
        <v>286</v>
      </c>
      <c r="C152" s="31">
        <f>C154</f>
        <v>0</v>
      </c>
      <c r="D152" s="31">
        <v>1263600</v>
      </c>
      <c r="E152" s="31">
        <f>E153+E154</f>
        <v>1263600</v>
      </c>
      <c r="F152" s="27"/>
      <c r="G152" s="31">
        <f>G153+G154</f>
        <v>1263600</v>
      </c>
      <c r="H152" s="31">
        <f>H153+H154</f>
        <v>1203764.56</v>
      </c>
      <c r="I152" s="27">
        <f t="shared" si="35"/>
        <v>-59835.439999999944</v>
      </c>
      <c r="J152" s="27">
        <f t="shared" si="36"/>
        <v>95.264685026907259</v>
      </c>
      <c r="K152" s="104">
        <f t="shared" ref="K152:K186" si="49">H152-C152</f>
        <v>1203764.56</v>
      </c>
      <c r="L152" s="105"/>
    </row>
    <row r="153" spans="1:12" s="108" customFormat="1">
      <c r="A153" s="94" t="s">
        <v>33</v>
      </c>
      <c r="B153" s="79" t="s">
        <v>393</v>
      </c>
      <c r="C153" s="29">
        <v>953781.01</v>
      </c>
      <c r="D153" s="29"/>
      <c r="E153" s="29">
        <v>1263600</v>
      </c>
      <c r="F153" s="28" t="s">
        <v>10</v>
      </c>
      <c r="G153" s="29">
        <v>1212799.19</v>
      </c>
      <c r="H153" s="29">
        <v>1152963.75</v>
      </c>
      <c r="I153" s="28">
        <f t="shared" ref="I153" si="50">H153-G153</f>
        <v>-59835.439999999944</v>
      </c>
      <c r="J153" s="28">
        <f t="shared" ref="J153" si="51">H153/G153*100</f>
        <v>95.066335755056045</v>
      </c>
      <c r="K153" s="106">
        <f t="shared" ref="K153" si="52">H153-C153</f>
        <v>199182.74</v>
      </c>
      <c r="L153" s="107"/>
    </row>
    <row r="154" spans="1:12" s="108" customFormat="1">
      <c r="A154" s="94" t="s">
        <v>392</v>
      </c>
      <c r="B154" s="79" t="s">
        <v>394</v>
      </c>
      <c r="C154" s="29">
        <v>0</v>
      </c>
      <c r="D154" s="29"/>
      <c r="E154" s="29">
        <v>0</v>
      </c>
      <c r="F154" s="28" t="s">
        <v>10</v>
      </c>
      <c r="G154" s="29">
        <v>50800.81</v>
      </c>
      <c r="H154" s="29">
        <v>50800.81</v>
      </c>
      <c r="I154" s="28">
        <f t="shared" si="35"/>
        <v>0</v>
      </c>
      <c r="J154" s="28">
        <f t="shared" si="36"/>
        <v>100</v>
      </c>
      <c r="K154" s="106">
        <f t="shared" si="49"/>
        <v>50800.81</v>
      </c>
      <c r="L154" s="107"/>
    </row>
    <row r="155" spans="1:12" s="108" customFormat="1">
      <c r="A155" s="6" t="s">
        <v>323</v>
      </c>
      <c r="B155" s="75" t="s">
        <v>281</v>
      </c>
      <c r="C155" s="31"/>
      <c r="D155" s="31"/>
      <c r="E155" s="31"/>
      <c r="F155" s="27"/>
      <c r="G155" s="31"/>
      <c r="H155" s="31"/>
      <c r="I155" s="26"/>
      <c r="J155" s="26"/>
      <c r="K155" s="101">
        <f t="shared" si="49"/>
        <v>0</v>
      </c>
      <c r="L155" s="102" t="e">
        <f t="shared" ref="L155:L178" si="53">H155/C155*100</f>
        <v>#DIV/0!</v>
      </c>
    </row>
    <row r="156" spans="1:12" ht="24.75">
      <c r="A156" s="52" t="s">
        <v>287</v>
      </c>
      <c r="B156" s="75" t="s">
        <v>288</v>
      </c>
      <c r="C156" s="30">
        <f>C158</f>
        <v>42702</v>
      </c>
      <c r="D156" s="30">
        <f>D157</f>
        <v>129176</v>
      </c>
      <c r="E156" s="30">
        <f>E158</f>
        <v>129176</v>
      </c>
      <c r="F156" s="26">
        <f t="shared" ref="F156" si="54">E156-D156</f>
        <v>0</v>
      </c>
      <c r="G156" s="30">
        <f>G158</f>
        <v>129176</v>
      </c>
      <c r="H156" s="30">
        <f>H158</f>
        <v>116874</v>
      </c>
      <c r="I156" s="26">
        <f t="shared" si="35"/>
        <v>-12302</v>
      </c>
      <c r="J156" s="26">
        <f t="shared" si="36"/>
        <v>90.476559113147957</v>
      </c>
      <c r="K156" s="101">
        <f t="shared" si="49"/>
        <v>74172</v>
      </c>
      <c r="L156" s="102">
        <f t="shared" si="53"/>
        <v>273.69678235211467</v>
      </c>
    </row>
    <row r="157" spans="1:12" ht="24.75">
      <c r="A157" s="14" t="s">
        <v>289</v>
      </c>
      <c r="B157" s="76" t="s">
        <v>290</v>
      </c>
      <c r="C157" s="31">
        <f>C158</f>
        <v>42702</v>
      </c>
      <c r="D157" s="31">
        <f>D158</f>
        <v>129176</v>
      </c>
      <c r="E157" s="31">
        <f>E158</f>
        <v>129176</v>
      </c>
      <c r="F157" s="27"/>
      <c r="G157" s="31">
        <f>G158</f>
        <v>129176</v>
      </c>
      <c r="H157" s="31">
        <f>H158</f>
        <v>116874</v>
      </c>
      <c r="I157" s="27"/>
      <c r="J157" s="27"/>
      <c r="K157" s="104">
        <f t="shared" si="49"/>
        <v>74172</v>
      </c>
      <c r="L157" s="105"/>
    </row>
    <row r="158" spans="1:12" ht="23.25">
      <c r="A158" s="68" t="s">
        <v>95</v>
      </c>
      <c r="B158" s="76" t="s">
        <v>291</v>
      </c>
      <c r="C158" s="31">
        <f>C159</f>
        <v>42702</v>
      </c>
      <c r="D158" s="31">
        <v>129176</v>
      </c>
      <c r="E158" s="31">
        <f>E159</f>
        <v>129176</v>
      </c>
      <c r="F158" s="27"/>
      <c r="G158" s="31">
        <f>G159</f>
        <v>129176</v>
      </c>
      <c r="H158" s="31">
        <f>H159</f>
        <v>116874</v>
      </c>
      <c r="I158" s="27">
        <f t="shared" si="35"/>
        <v>-12302</v>
      </c>
      <c r="J158" s="27">
        <f t="shared" si="36"/>
        <v>90.476559113147957</v>
      </c>
      <c r="K158" s="104">
        <f t="shared" si="49"/>
        <v>74172</v>
      </c>
      <c r="L158" s="105"/>
    </row>
    <row r="159" spans="1:12">
      <c r="A159" s="94" t="s">
        <v>96</v>
      </c>
      <c r="B159" s="79" t="s">
        <v>292</v>
      </c>
      <c r="C159" s="29">
        <v>42702</v>
      </c>
      <c r="D159" s="29"/>
      <c r="E159" s="29">
        <v>129176</v>
      </c>
      <c r="F159" s="28"/>
      <c r="G159" s="29">
        <v>129176</v>
      </c>
      <c r="H159" s="29">
        <v>116874</v>
      </c>
      <c r="I159" s="28">
        <f t="shared" si="35"/>
        <v>-12302</v>
      </c>
      <c r="J159" s="28">
        <f t="shared" si="36"/>
        <v>90.476559113147957</v>
      </c>
      <c r="K159" s="106">
        <f t="shared" si="49"/>
        <v>74172</v>
      </c>
      <c r="L159" s="107"/>
    </row>
    <row r="160" spans="1:12" ht="26.25">
      <c r="A160" s="82" t="s">
        <v>293</v>
      </c>
      <c r="B160" s="75" t="s">
        <v>294</v>
      </c>
      <c r="C160" s="30">
        <f>C162</f>
        <v>882417.7</v>
      </c>
      <c r="D160" s="30">
        <f>D161</f>
        <v>770000.5</v>
      </c>
      <c r="E160" s="30">
        <f>E162</f>
        <v>770000.5</v>
      </c>
      <c r="F160" s="26">
        <f>E160-D160</f>
        <v>0</v>
      </c>
      <c r="G160" s="30">
        <f>G162</f>
        <v>770000.5</v>
      </c>
      <c r="H160" s="30">
        <f>H162</f>
        <v>763730.98</v>
      </c>
      <c r="I160" s="26">
        <f t="shared" si="35"/>
        <v>-6269.5200000000186</v>
      </c>
      <c r="J160" s="26">
        <f t="shared" si="36"/>
        <v>99.185777152092754</v>
      </c>
      <c r="K160" s="101">
        <f t="shared" si="49"/>
        <v>-118686.71999999997</v>
      </c>
      <c r="L160" s="102">
        <f t="shared" si="53"/>
        <v>86.549825553136571</v>
      </c>
    </row>
    <row r="161" spans="1:12" ht="24.75">
      <c r="A161" s="73" t="s">
        <v>295</v>
      </c>
      <c r="B161" s="76" t="s">
        <v>294</v>
      </c>
      <c r="C161" s="31">
        <f>C162</f>
        <v>882417.7</v>
      </c>
      <c r="D161" s="31">
        <f>D162</f>
        <v>770000.5</v>
      </c>
      <c r="E161" s="31">
        <f>E162</f>
        <v>770000.5</v>
      </c>
      <c r="F161" s="27"/>
      <c r="G161" s="31">
        <f>G162</f>
        <v>770000.5</v>
      </c>
      <c r="H161" s="31">
        <f>H162</f>
        <v>763730.98</v>
      </c>
      <c r="I161" s="27"/>
      <c r="J161" s="27"/>
      <c r="K161" s="104">
        <f t="shared" si="49"/>
        <v>-118686.71999999997</v>
      </c>
      <c r="L161" s="105"/>
    </row>
    <row r="162" spans="1:12" s="108" customFormat="1" ht="23.25">
      <c r="A162" s="68" t="s">
        <v>95</v>
      </c>
      <c r="B162" s="76" t="s">
        <v>296</v>
      </c>
      <c r="C162" s="29">
        <f>SUM(C163:C165)</f>
        <v>882417.7</v>
      </c>
      <c r="D162" s="29">
        <v>770000.5</v>
      </c>
      <c r="E162" s="29">
        <f>SUM(E163:E165)</f>
        <v>770000.5</v>
      </c>
      <c r="F162" s="27"/>
      <c r="G162" s="29">
        <f>SUM(G163:G165)</f>
        <v>770000.5</v>
      </c>
      <c r="H162" s="29">
        <f>SUM(H163:H165)</f>
        <v>763730.98</v>
      </c>
      <c r="I162" s="27">
        <f t="shared" si="35"/>
        <v>-6269.5200000000186</v>
      </c>
      <c r="J162" s="27">
        <f t="shared" si="36"/>
        <v>99.185777152092754</v>
      </c>
      <c r="K162" s="104">
        <f t="shared" si="49"/>
        <v>-118686.71999999997</v>
      </c>
      <c r="L162" s="105"/>
    </row>
    <row r="163" spans="1:12" s="108" customFormat="1">
      <c r="A163" s="95" t="s">
        <v>96</v>
      </c>
      <c r="B163" s="79" t="s">
        <v>297</v>
      </c>
      <c r="C163" s="29">
        <v>349198.03</v>
      </c>
      <c r="D163" s="28"/>
      <c r="E163" s="28">
        <v>355250.5</v>
      </c>
      <c r="F163" s="28" t="s">
        <v>10</v>
      </c>
      <c r="G163" s="28">
        <v>355250.5</v>
      </c>
      <c r="H163" s="29">
        <v>348980.98</v>
      </c>
      <c r="I163" s="28">
        <f t="shared" si="35"/>
        <v>-6269.5200000000186</v>
      </c>
      <c r="J163" s="28">
        <f t="shared" si="36"/>
        <v>98.235183342458342</v>
      </c>
      <c r="K163" s="106">
        <f t="shared" si="49"/>
        <v>-217.05000000004657</v>
      </c>
      <c r="L163" s="107"/>
    </row>
    <row r="164" spans="1:12" ht="23.25">
      <c r="A164" s="70" t="s">
        <v>16</v>
      </c>
      <c r="B164" s="79" t="s">
        <v>298</v>
      </c>
      <c r="C164" s="29">
        <v>240504.6</v>
      </c>
      <c r="D164" s="28"/>
      <c r="E164" s="28">
        <v>142500</v>
      </c>
      <c r="F164" s="28"/>
      <c r="G164" s="28">
        <v>142500</v>
      </c>
      <c r="H164" s="29">
        <v>142500</v>
      </c>
      <c r="I164" s="28">
        <f t="shared" si="35"/>
        <v>0</v>
      </c>
      <c r="J164" s="28">
        <f t="shared" si="36"/>
        <v>100</v>
      </c>
      <c r="K164" s="106">
        <f t="shared" si="49"/>
        <v>-98004.6</v>
      </c>
      <c r="L164" s="107"/>
    </row>
    <row r="165" spans="1:12" s="108" customFormat="1" ht="23.25">
      <c r="A165" s="70" t="s">
        <v>18</v>
      </c>
      <c r="B165" s="79" t="s">
        <v>299</v>
      </c>
      <c r="C165" s="29">
        <v>292715.07</v>
      </c>
      <c r="D165" s="28"/>
      <c r="E165" s="28">
        <v>272250</v>
      </c>
      <c r="F165" s="28"/>
      <c r="G165" s="28">
        <v>272250</v>
      </c>
      <c r="H165" s="29">
        <v>272250</v>
      </c>
      <c r="I165" s="28">
        <f t="shared" si="35"/>
        <v>0</v>
      </c>
      <c r="J165" s="28">
        <f t="shared" si="36"/>
        <v>100</v>
      </c>
      <c r="K165" s="106">
        <f t="shared" si="49"/>
        <v>-20465.070000000007</v>
      </c>
      <c r="L165" s="107"/>
    </row>
    <row r="166" spans="1:12" s="103" customFormat="1">
      <c r="A166" s="6" t="s">
        <v>372</v>
      </c>
      <c r="B166" s="75" t="s">
        <v>107</v>
      </c>
      <c r="C166" s="26">
        <f>C169+C172</f>
        <v>6984312.5</v>
      </c>
      <c r="D166" s="26">
        <f>D167</f>
        <v>2607193</v>
      </c>
      <c r="E166" s="26">
        <f>E169+E172</f>
        <v>2607193</v>
      </c>
      <c r="F166" s="26">
        <f>E166-D166</f>
        <v>0</v>
      </c>
      <c r="G166" s="26">
        <f>G169+G172</f>
        <v>2607193</v>
      </c>
      <c r="H166" s="26">
        <f>H169+H172</f>
        <v>2607193</v>
      </c>
      <c r="I166" s="26">
        <f t="shared" si="35"/>
        <v>0</v>
      </c>
      <c r="J166" s="26">
        <f t="shared" si="36"/>
        <v>100</v>
      </c>
      <c r="K166" s="101">
        <f t="shared" si="49"/>
        <v>-4377119.5</v>
      </c>
      <c r="L166" s="102">
        <f t="shared" si="53"/>
        <v>37.329271850307386</v>
      </c>
    </row>
    <row r="167" spans="1:12" s="103" customFormat="1">
      <c r="A167" s="6" t="s">
        <v>300</v>
      </c>
      <c r="B167" s="76" t="s">
        <v>301</v>
      </c>
      <c r="C167" s="26">
        <f>C168</f>
        <v>6984312.5</v>
      </c>
      <c r="D167" s="26">
        <f>D168</f>
        <v>2607193</v>
      </c>
      <c r="E167" s="26">
        <f>E168</f>
        <v>2607193</v>
      </c>
      <c r="F167" s="26"/>
      <c r="G167" s="26">
        <f>G168</f>
        <v>2607193</v>
      </c>
      <c r="H167" s="26">
        <f>H168</f>
        <v>2607193</v>
      </c>
      <c r="I167" s="26"/>
      <c r="J167" s="26"/>
      <c r="K167" s="101">
        <f t="shared" si="49"/>
        <v>-4377119.5</v>
      </c>
      <c r="L167" s="102"/>
    </row>
    <row r="168" spans="1:12" ht="30.75" customHeight="1">
      <c r="A168" s="9" t="s">
        <v>234</v>
      </c>
      <c r="B168" s="76" t="s">
        <v>302</v>
      </c>
      <c r="C168" s="27">
        <f>C169+C172</f>
        <v>6984312.5</v>
      </c>
      <c r="D168" s="27">
        <f>D169+D172</f>
        <v>2607193</v>
      </c>
      <c r="E168" s="27">
        <f>E169+E172</f>
        <v>2607193</v>
      </c>
      <c r="F168" s="27"/>
      <c r="G168" s="27">
        <f>G169+G172</f>
        <v>2607193</v>
      </c>
      <c r="H168" s="27">
        <f>H169+H172</f>
        <v>2607193</v>
      </c>
      <c r="I168" s="27"/>
      <c r="J168" s="27"/>
      <c r="K168" s="104">
        <f t="shared" si="49"/>
        <v>-4377119.5</v>
      </c>
      <c r="L168" s="105"/>
    </row>
    <row r="169" spans="1:12" s="108" customFormat="1" ht="24.75" customHeight="1">
      <c r="A169" s="68" t="s">
        <v>303</v>
      </c>
      <c r="B169" s="76" t="s">
        <v>304</v>
      </c>
      <c r="C169" s="27">
        <f>C170</f>
        <v>6523000</v>
      </c>
      <c r="D169" s="27">
        <f>D170</f>
        <v>2607193</v>
      </c>
      <c r="E169" s="27">
        <f>E170</f>
        <v>2607193</v>
      </c>
      <c r="F169" s="27"/>
      <c r="G169" s="27">
        <f>G170</f>
        <v>2607193</v>
      </c>
      <c r="H169" s="27">
        <f>H170</f>
        <v>2607193</v>
      </c>
      <c r="I169" s="27">
        <f t="shared" si="35"/>
        <v>0</v>
      </c>
      <c r="J169" s="27">
        <f t="shared" si="36"/>
        <v>100</v>
      </c>
      <c r="K169" s="104">
        <f t="shared" si="49"/>
        <v>-3915807</v>
      </c>
      <c r="L169" s="105">
        <f t="shared" si="53"/>
        <v>39.969231948489956</v>
      </c>
    </row>
    <row r="170" spans="1:12" ht="24.75" customHeight="1">
      <c r="A170" s="68" t="s">
        <v>108</v>
      </c>
      <c r="B170" s="76" t="s">
        <v>305</v>
      </c>
      <c r="C170" s="27">
        <f>C171</f>
        <v>6523000</v>
      </c>
      <c r="D170" s="27">
        <v>2607193</v>
      </c>
      <c r="E170" s="27">
        <f>E171</f>
        <v>2607193</v>
      </c>
      <c r="F170" s="27"/>
      <c r="G170" s="27">
        <f>G171</f>
        <v>2607193</v>
      </c>
      <c r="H170" s="27">
        <f>H171</f>
        <v>2607193</v>
      </c>
      <c r="I170" s="27">
        <f t="shared" si="35"/>
        <v>0</v>
      </c>
      <c r="J170" s="27">
        <f t="shared" si="36"/>
        <v>100</v>
      </c>
      <c r="K170" s="104">
        <f t="shared" si="49"/>
        <v>-3915807</v>
      </c>
      <c r="L170" s="105"/>
    </row>
    <row r="171" spans="1:12" ht="48.75" customHeight="1">
      <c r="A171" s="68" t="s">
        <v>108</v>
      </c>
      <c r="B171" s="76" t="s">
        <v>114</v>
      </c>
      <c r="C171" s="31">
        <v>6523000</v>
      </c>
      <c r="D171" s="27"/>
      <c r="E171" s="27">
        <v>2607193</v>
      </c>
      <c r="F171" s="27"/>
      <c r="G171" s="27">
        <v>2607193</v>
      </c>
      <c r="H171" s="31">
        <v>2607193</v>
      </c>
      <c r="I171" s="27">
        <f t="shared" si="35"/>
        <v>0</v>
      </c>
      <c r="J171" s="27">
        <f t="shared" si="36"/>
        <v>100</v>
      </c>
      <c r="K171" s="104">
        <f t="shared" si="49"/>
        <v>-3915807</v>
      </c>
      <c r="L171" s="105"/>
    </row>
    <row r="172" spans="1:12" ht="23.25">
      <c r="A172" s="68" t="s">
        <v>109</v>
      </c>
      <c r="B172" s="76" t="s">
        <v>306</v>
      </c>
      <c r="C172" s="27">
        <f>C173+C176</f>
        <v>461312.5</v>
      </c>
      <c r="D172" s="27">
        <f>D173+D176</f>
        <v>0</v>
      </c>
      <c r="E172" s="27">
        <f>E173+E176</f>
        <v>0</v>
      </c>
      <c r="F172" s="27"/>
      <c r="G172" s="27">
        <f>G173+G176</f>
        <v>0</v>
      </c>
      <c r="H172" s="27">
        <f>H173+H176</f>
        <v>0</v>
      </c>
      <c r="I172" s="27">
        <f t="shared" si="35"/>
        <v>0</v>
      </c>
      <c r="J172" s="27" t="e">
        <f t="shared" si="36"/>
        <v>#DIV/0!</v>
      </c>
      <c r="K172" s="104">
        <f t="shared" si="49"/>
        <v>-461312.5</v>
      </c>
      <c r="L172" s="105">
        <f t="shared" si="53"/>
        <v>0</v>
      </c>
    </row>
    <row r="173" spans="1:12">
      <c r="A173" s="68" t="s">
        <v>92</v>
      </c>
      <c r="B173" s="76" t="s">
        <v>307</v>
      </c>
      <c r="C173" s="31">
        <f>C174+C175</f>
        <v>412413.3</v>
      </c>
      <c r="D173" s="27">
        <v>0</v>
      </c>
      <c r="E173" s="27">
        <f>E174+E175</f>
        <v>0</v>
      </c>
      <c r="F173" s="27"/>
      <c r="G173" s="27">
        <f>G174+G175</f>
        <v>0</v>
      </c>
      <c r="H173" s="31">
        <f>H174+H175</f>
        <v>0</v>
      </c>
      <c r="I173" s="27">
        <f t="shared" si="35"/>
        <v>0</v>
      </c>
      <c r="J173" s="27" t="e">
        <f t="shared" si="36"/>
        <v>#DIV/0!</v>
      </c>
      <c r="K173" s="104">
        <f t="shared" si="49"/>
        <v>-412413.3</v>
      </c>
      <c r="L173" s="105"/>
    </row>
    <row r="174" spans="1:12" s="109" customFormat="1">
      <c r="A174" s="70" t="s">
        <v>11</v>
      </c>
      <c r="B174" s="79" t="s">
        <v>308</v>
      </c>
      <c r="C174" s="29">
        <v>323128.3</v>
      </c>
      <c r="D174" s="28"/>
      <c r="E174" s="28">
        <v>0</v>
      </c>
      <c r="F174" s="28"/>
      <c r="G174" s="28">
        <v>0</v>
      </c>
      <c r="H174" s="29">
        <v>0</v>
      </c>
      <c r="I174" s="28">
        <f t="shared" si="35"/>
        <v>0</v>
      </c>
      <c r="J174" s="28" t="e">
        <f t="shared" si="36"/>
        <v>#DIV/0!</v>
      </c>
      <c r="K174" s="106">
        <f t="shared" si="49"/>
        <v>-323128.3</v>
      </c>
      <c r="L174" s="107"/>
    </row>
    <row r="175" spans="1:12" s="110" customFormat="1" ht="23.25">
      <c r="A175" s="70" t="s">
        <v>12</v>
      </c>
      <c r="B175" s="79" t="s">
        <v>309</v>
      </c>
      <c r="C175" s="29">
        <v>89285</v>
      </c>
      <c r="D175" s="28"/>
      <c r="E175" s="28">
        <v>0</v>
      </c>
      <c r="F175" s="28"/>
      <c r="G175" s="28">
        <v>0</v>
      </c>
      <c r="H175" s="29">
        <v>0</v>
      </c>
      <c r="I175" s="28">
        <f t="shared" si="35"/>
        <v>0</v>
      </c>
      <c r="J175" s="28" t="e">
        <f t="shared" si="36"/>
        <v>#DIV/0!</v>
      </c>
      <c r="K175" s="106">
        <f t="shared" si="49"/>
        <v>-89285</v>
      </c>
      <c r="L175" s="107"/>
    </row>
    <row r="176" spans="1:12" s="110" customFormat="1" ht="23.25">
      <c r="A176" s="1" t="s">
        <v>221</v>
      </c>
      <c r="B176" s="76" t="s">
        <v>310</v>
      </c>
      <c r="C176" s="27">
        <f>C177</f>
        <v>48899.199999999997</v>
      </c>
      <c r="D176" s="27">
        <v>0</v>
      </c>
      <c r="E176" s="27">
        <f>E177</f>
        <v>0</v>
      </c>
      <c r="F176" s="27"/>
      <c r="G176" s="27">
        <f>G177</f>
        <v>0</v>
      </c>
      <c r="H176" s="27">
        <f>H177</f>
        <v>0</v>
      </c>
      <c r="I176" s="27"/>
      <c r="J176" s="27"/>
      <c r="K176" s="104">
        <f t="shared" si="49"/>
        <v>-48899.199999999997</v>
      </c>
      <c r="L176" s="105"/>
    </row>
    <row r="177" spans="1:12" s="110" customFormat="1">
      <c r="A177" s="70" t="s">
        <v>13</v>
      </c>
      <c r="B177" s="79" t="s">
        <v>311</v>
      </c>
      <c r="C177" s="29">
        <v>48899.199999999997</v>
      </c>
      <c r="D177" s="28"/>
      <c r="E177" s="28">
        <v>0</v>
      </c>
      <c r="F177" s="28"/>
      <c r="G177" s="28">
        <v>0</v>
      </c>
      <c r="H177" s="29">
        <v>0</v>
      </c>
      <c r="I177" s="28"/>
      <c r="J177" s="28"/>
      <c r="K177" s="106">
        <f t="shared" si="49"/>
        <v>-48899.199999999997</v>
      </c>
      <c r="L177" s="107"/>
    </row>
    <row r="178" spans="1:12" s="110" customFormat="1">
      <c r="A178" s="82" t="s">
        <v>84</v>
      </c>
      <c r="B178" s="75" t="s">
        <v>312</v>
      </c>
      <c r="C178" s="30">
        <f>C180</f>
        <v>152508</v>
      </c>
      <c r="D178" s="30">
        <f>D179</f>
        <v>171750</v>
      </c>
      <c r="E178" s="30">
        <f>E179</f>
        <v>171750</v>
      </c>
      <c r="F178" s="26">
        <f t="shared" ref="F178" si="55">E178-D178</f>
        <v>0</v>
      </c>
      <c r="G178" s="30">
        <f>G180</f>
        <v>171750</v>
      </c>
      <c r="H178" s="30">
        <f>H180</f>
        <v>171750</v>
      </c>
      <c r="I178" s="26">
        <f t="shared" si="35"/>
        <v>0</v>
      </c>
      <c r="J178" s="26">
        <f t="shared" si="36"/>
        <v>100</v>
      </c>
      <c r="K178" s="101">
        <f t="shared" si="49"/>
        <v>19242</v>
      </c>
      <c r="L178" s="102">
        <f t="shared" si="53"/>
        <v>112.6170430403651</v>
      </c>
    </row>
    <row r="179" spans="1:12" s="110" customFormat="1">
      <c r="A179" s="82" t="s">
        <v>313</v>
      </c>
      <c r="B179" s="75" t="s">
        <v>138</v>
      </c>
      <c r="C179" s="30">
        <f>C180</f>
        <v>152508</v>
      </c>
      <c r="D179" s="30">
        <f>D180</f>
        <v>171750</v>
      </c>
      <c r="E179" s="30">
        <f>E180</f>
        <v>171750</v>
      </c>
      <c r="F179" s="26"/>
      <c r="G179" s="30">
        <f>G180</f>
        <v>171750</v>
      </c>
      <c r="H179" s="30">
        <f>H180</f>
        <v>171750</v>
      </c>
      <c r="I179" s="26"/>
      <c r="J179" s="26"/>
      <c r="K179" s="101">
        <f t="shared" si="49"/>
        <v>19242</v>
      </c>
      <c r="L179" s="102"/>
    </row>
    <row r="180" spans="1:12" s="110" customFormat="1" ht="113.25">
      <c r="A180" s="1" t="s">
        <v>101</v>
      </c>
      <c r="B180" s="76" t="s">
        <v>314</v>
      </c>
      <c r="C180" s="111">
        <f t="shared" ref="C180" si="56">C181</f>
        <v>152508</v>
      </c>
      <c r="D180" s="111">
        <v>171750</v>
      </c>
      <c r="E180" s="111">
        <f t="shared" ref="E180" si="57">E181</f>
        <v>171750</v>
      </c>
      <c r="F180" s="27"/>
      <c r="G180" s="111">
        <f t="shared" ref="G180:H180" si="58">G181</f>
        <v>171750</v>
      </c>
      <c r="H180" s="111">
        <f t="shared" si="58"/>
        <v>171750</v>
      </c>
      <c r="I180" s="27">
        <f t="shared" si="35"/>
        <v>0</v>
      </c>
      <c r="J180" s="27">
        <f t="shared" si="36"/>
        <v>100</v>
      </c>
      <c r="K180" s="104">
        <f t="shared" si="49"/>
        <v>19242</v>
      </c>
      <c r="L180" s="105"/>
    </row>
    <row r="181" spans="1:12" s="110" customFormat="1">
      <c r="A181" s="70" t="s">
        <v>85</v>
      </c>
      <c r="B181" s="79" t="s">
        <v>315</v>
      </c>
      <c r="C181" s="112">
        <v>152508</v>
      </c>
      <c r="D181" s="112"/>
      <c r="E181" s="112">
        <v>171750</v>
      </c>
      <c r="F181" s="28"/>
      <c r="G181" s="112">
        <v>171750</v>
      </c>
      <c r="H181" s="112">
        <v>171750</v>
      </c>
      <c r="I181" s="28">
        <f t="shared" si="35"/>
        <v>0</v>
      </c>
      <c r="J181" s="28">
        <f t="shared" si="36"/>
        <v>100</v>
      </c>
      <c r="K181" s="106">
        <f t="shared" si="49"/>
        <v>19242</v>
      </c>
      <c r="L181" s="107"/>
    </row>
    <row r="182" spans="1:12">
      <c r="A182" s="6" t="s">
        <v>157</v>
      </c>
      <c r="B182" s="75" t="s">
        <v>158</v>
      </c>
      <c r="C182" s="113">
        <f>C183</f>
        <v>5250</v>
      </c>
      <c r="D182" s="113">
        <f t="shared" ref="D182:E184" si="59">D183</f>
        <v>26727</v>
      </c>
      <c r="E182" s="113">
        <f t="shared" si="59"/>
        <v>26727</v>
      </c>
      <c r="F182" s="113"/>
      <c r="G182" s="113">
        <f t="shared" ref="G182:H185" si="60">G183</f>
        <v>26727</v>
      </c>
      <c r="H182" s="113">
        <f t="shared" si="60"/>
        <v>23474</v>
      </c>
      <c r="I182" s="26"/>
      <c r="J182" s="26"/>
      <c r="K182" s="101">
        <f t="shared" si="49"/>
        <v>18224</v>
      </c>
      <c r="L182" s="102"/>
    </row>
    <row r="183" spans="1:12">
      <c r="A183" s="68" t="s">
        <v>316</v>
      </c>
      <c r="B183" s="76" t="s">
        <v>317</v>
      </c>
      <c r="C183" s="114">
        <f>C184</f>
        <v>5250</v>
      </c>
      <c r="D183" s="114">
        <f t="shared" si="59"/>
        <v>26727</v>
      </c>
      <c r="E183" s="114">
        <f t="shared" si="59"/>
        <v>26727</v>
      </c>
      <c r="F183" s="114"/>
      <c r="G183" s="114">
        <f t="shared" si="60"/>
        <v>26727</v>
      </c>
      <c r="H183" s="114">
        <f t="shared" si="60"/>
        <v>23474</v>
      </c>
      <c r="I183" s="48"/>
      <c r="J183" s="48"/>
      <c r="K183" s="104">
        <f t="shared" si="49"/>
        <v>18224</v>
      </c>
      <c r="L183" s="105"/>
    </row>
    <row r="184" spans="1:12" ht="24.75">
      <c r="A184" s="115" t="s">
        <v>303</v>
      </c>
      <c r="B184" s="76" t="s">
        <v>318</v>
      </c>
      <c r="C184" s="114">
        <f>C185</f>
        <v>5250</v>
      </c>
      <c r="D184" s="114">
        <f t="shared" si="59"/>
        <v>26727</v>
      </c>
      <c r="E184" s="114">
        <f t="shared" si="59"/>
        <v>26727</v>
      </c>
      <c r="F184" s="116"/>
      <c r="G184" s="114">
        <f t="shared" si="60"/>
        <v>26727</v>
      </c>
      <c r="H184" s="114">
        <f t="shared" si="60"/>
        <v>23474</v>
      </c>
      <c r="I184" s="117"/>
      <c r="J184" s="117"/>
      <c r="K184" s="104">
        <f t="shared" si="49"/>
        <v>18224</v>
      </c>
      <c r="L184" s="105"/>
    </row>
    <row r="185" spans="1:12" ht="23.25">
      <c r="A185" s="68" t="s">
        <v>95</v>
      </c>
      <c r="B185" s="76" t="s">
        <v>319</v>
      </c>
      <c r="C185" s="114">
        <f>C186</f>
        <v>5250</v>
      </c>
      <c r="D185" s="114">
        <v>26727</v>
      </c>
      <c r="E185" s="114">
        <f>E186</f>
        <v>26727</v>
      </c>
      <c r="F185" s="116"/>
      <c r="G185" s="114">
        <f t="shared" si="60"/>
        <v>26727</v>
      </c>
      <c r="H185" s="114">
        <f t="shared" si="60"/>
        <v>23474</v>
      </c>
      <c r="I185" s="117"/>
      <c r="J185" s="117"/>
      <c r="K185" s="104">
        <f t="shared" si="49"/>
        <v>18224</v>
      </c>
      <c r="L185" s="105"/>
    </row>
    <row r="186" spans="1:12" ht="23.25">
      <c r="A186" s="70" t="s">
        <v>16</v>
      </c>
      <c r="B186" s="79" t="s">
        <v>320</v>
      </c>
      <c r="C186" s="118">
        <v>5250</v>
      </c>
      <c r="D186" s="118"/>
      <c r="E186" s="118">
        <v>26727</v>
      </c>
      <c r="F186" s="119"/>
      <c r="G186" s="118">
        <v>26727</v>
      </c>
      <c r="H186" s="118">
        <v>23474</v>
      </c>
      <c r="I186" s="120"/>
      <c r="J186" s="120"/>
      <c r="K186" s="106">
        <f t="shared" si="49"/>
        <v>18224</v>
      </c>
      <c r="L186" s="107"/>
    </row>
    <row r="187" spans="1:12">
      <c r="A187" s="110"/>
      <c r="B187" s="110"/>
      <c r="C187" s="110"/>
      <c r="D187" s="110"/>
      <c r="E187" s="110"/>
      <c r="F187" s="110"/>
      <c r="G187" s="110"/>
      <c r="H187" s="110"/>
      <c r="I187" s="110"/>
      <c r="J187" s="110"/>
      <c r="K187" s="110"/>
      <c r="L187" s="110"/>
    </row>
    <row r="188" spans="1:12">
      <c r="A188" s="110"/>
      <c r="B188" s="110"/>
      <c r="C188" s="110"/>
      <c r="D188" s="110"/>
      <c r="E188" s="110"/>
      <c r="F188" s="110"/>
      <c r="G188" s="110"/>
      <c r="H188" s="110"/>
      <c r="I188" s="110"/>
      <c r="J188" s="110"/>
      <c r="K188" s="110"/>
      <c r="L188" s="110"/>
    </row>
    <row r="189" spans="1:12">
      <c r="A189" s="110" t="s">
        <v>347</v>
      </c>
      <c r="B189" s="110"/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</row>
    <row r="190" spans="1:12">
      <c r="A190" s="110" t="s">
        <v>37</v>
      </c>
      <c r="B190" s="110"/>
      <c r="C190" s="110"/>
      <c r="D190" s="110"/>
      <c r="E190" s="110"/>
      <c r="F190" s="110"/>
      <c r="G190" s="110"/>
      <c r="H190" s="110"/>
      <c r="I190" s="110" t="s">
        <v>39</v>
      </c>
      <c r="J190" s="110"/>
      <c r="K190" s="110"/>
      <c r="L190" s="110"/>
    </row>
    <row r="191" spans="1:12">
      <c r="A191" s="110"/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</row>
    <row r="192" spans="1:12">
      <c r="A192" s="110" t="s">
        <v>38</v>
      </c>
      <c r="B192" s="110"/>
      <c r="C192" s="110"/>
      <c r="D192" s="110"/>
      <c r="E192" s="110"/>
      <c r="F192" s="110"/>
      <c r="G192" s="110"/>
      <c r="H192" s="110"/>
      <c r="I192" s="110"/>
      <c r="J192" s="110"/>
      <c r="K192" s="110"/>
      <c r="L192" s="110"/>
    </row>
    <row r="193" spans="1:12">
      <c r="A193" s="110" t="s">
        <v>37</v>
      </c>
      <c r="B193" s="110"/>
      <c r="C193" s="110"/>
      <c r="D193" s="110"/>
      <c r="E193" s="110"/>
      <c r="F193" s="110"/>
      <c r="G193" s="110"/>
      <c r="H193" s="110"/>
      <c r="I193" s="110" t="s">
        <v>354</v>
      </c>
      <c r="J193" s="110"/>
      <c r="K193" s="110"/>
      <c r="L193" s="110"/>
    </row>
  </sheetData>
  <mergeCells count="14">
    <mergeCell ref="A1:L1"/>
    <mergeCell ref="A4:L4"/>
    <mergeCell ref="I5:J6"/>
    <mergeCell ref="K5:L6"/>
    <mergeCell ref="H5:H8"/>
    <mergeCell ref="G5:G8"/>
    <mergeCell ref="A5:A8"/>
    <mergeCell ref="B5:B8"/>
    <mergeCell ref="D5:E5"/>
    <mergeCell ref="D6:D8"/>
    <mergeCell ref="E6:E8"/>
    <mergeCell ref="C5:C8"/>
    <mergeCell ref="A3:L3"/>
    <mergeCell ref="A2:L2"/>
  </mergeCells>
  <pageMargins left="1.299212598425197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0"/>
  <sheetViews>
    <sheetView topLeftCell="A4" workbookViewId="0">
      <selection activeCell="H11" sqref="H11"/>
    </sheetView>
  </sheetViews>
  <sheetFormatPr defaultRowHeight="15"/>
  <cols>
    <col min="1" max="1" width="34.85546875" customWidth="1"/>
    <col min="2" max="2" width="18.28515625" customWidth="1"/>
    <col min="3" max="3" width="13.28515625" customWidth="1"/>
    <col min="4" max="4" width="12.5703125" customWidth="1"/>
    <col min="5" max="6" width="13.7109375" customWidth="1"/>
    <col min="7" max="7" width="14.5703125" customWidth="1"/>
    <col min="8" max="8" width="14.28515625" customWidth="1"/>
    <col min="9" max="9" width="12.5703125" customWidth="1"/>
    <col min="10" max="11" width="12.42578125" customWidth="1"/>
    <col min="253" max="253" width="32.42578125" customWidth="1"/>
    <col min="254" max="254" width="19.85546875" customWidth="1"/>
    <col min="255" max="255" width="14.42578125" customWidth="1"/>
    <col min="256" max="256" width="15.42578125" customWidth="1"/>
    <col min="257" max="257" width="12.42578125" customWidth="1"/>
    <col min="258" max="258" width="12.5703125" customWidth="1"/>
    <col min="259" max="259" width="14.7109375" customWidth="1"/>
    <col min="260" max="260" width="16.28515625" customWidth="1"/>
    <col min="261" max="261" width="11.85546875" customWidth="1"/>
    <col min="262" max="262" width="15.42578125" customWidth="1"/>
    <col min="263" max="263" width="14.85546875" customWidth="1"/>
    <col min="509" max="509" width="32.42578125" customWidth="1"/>
    <col min="510" max="510" width="19.85546875" customWidth="1"/>
    <col min="511" max="511" width="14.42578125" customWidth="1"/>
    <col min="512" max="512" width="15.42578125" customWidth="1"/>
    <col min="513" max="513" width="12.42578125" customWidth="1"/>
    <col min="514" max="514" width="12.5703125" customWidth="1"/>
    <col min="515" max="515" width="14.7109375" customWidth="1"/>
    <col min="516" max="516" width="16.28515625" customWidth="1"/>
    <col min="517" max="517" width="11.85546875" customWidth="1"/>
    <col min="518" max="518" width="15.42578125" customWidth="1"/>
    <col min="519" max="519" width="14.85546875" customWidth="1"/>
    <col min="765" max="765" width="32.42578125" customWidth="1"/>
    <col min="766" max="766" width="19.85546875" customWidth="1"/>
    <col min="767" max="767" width="14.42578125" customWidth="1"/>
    <col min="768" max="768" width="15.42578125" customWidth="1"/>
    <col min="769" max="769" width="12.42578125" customWidth="1"/>
    <col min="770" max="770" width="12.5703125" customWidth="1"/>
    <col min="771" max="771" width="14.7109375" customWidth="1"/>
    <col min="772" max="772" width="16.28515625" customWidth="1"/>
    <col min="773" max="773" width="11.85546875" customWidth="1"/>
    <col min="774" max="774" width="15.42578125" customWidth="1"/>
    <col min="775" max="775" width="14.85546875" customWidth="1"/>
    <col min="1021" max="1021" width="32.42578125" customWidth="1"/>
    <col min="1022" max="1022" width="19.85546875" customWidth="1"/>
    <col min="1023" max="1023" width="14.42578125" customWidth="1"/>
    <col min="1024" max="1024" width="15.42578125" customWidth="1"/>
    <col min="1025" max="1025" width="12.42578125" customWidth="1"/>
    <col min="1026" max="1026" width="12.5703125" customWidth="1"/>
    <col min="1027" max="1027" width="14.7109375" customWidth="1"/>
    <col min="1028" max="1028" width="16.28515625" customWidth="1"/>
    <col min="1029" max="1029" width="11.85546875" customWidth="1"/>
    <col min="1030" max="1030" width="15.42578125" customWidth="1"/>
    <col min="1031" max="1031" width="14.85546875" customWidth="1"/>
    <col min="1277" max="1277" width="32.42578125" customWidth="1"/>
    <col min="1278" max="1278" width="19.85546875" customWidth="1"/>
    <col min="1279" max="1279" width="14.42578125" customWidth="1"/>
    <col min="1280" max="1280" width="15.42578125" customWidth="1"/>
    <col min="1281" max="1281" width="12.42578125" customWidth="1"/>
    <col min="1282" max="1282" width="12.5703125" customWidth="1"/>
    <col min="1283" max="1283" width="14.7109375" customWidth="1"/>
    <col min="1284" max="1284" width="16.28515625" customWidth="1"/>
    <col min="1285" max="1285" width="11.85546875" customWidth="1"/>
    <col min="1286" max="1286" width="15.42578125" customWidth="1"/>
    <col min="1287" max="1287" width="14.85546875" customWidth="1"/>
    <col min="1533" max="1533" width="32.42578125" customWidth="1"/>
    <col min="1534" max="1534" width="19.85546875" customWidth="1"/>
    <col min="1535" max="1535" width="14.42578125" customWidth="1"/>
    <col min="1536" max="1536" width="15.42578125" customWidth="1"/>
    <col min="1537" max="1537" width="12.42578125" customWidth="1"/>
    <col min="1538" max="1538" width="12.5703125" customWidth="1"/>
    <col min="1539" max="1539" width="14.7109375" customWidth="1"/>
    <col min="1540" max="1540" width="16.28515625" customWidth="1"/>
    <col min="1541" max="1541" width="11.85546875" customWidth="1"/>
    <col min="1542" max="1542" width="15.42578125" customWidth="1"/>
    <col min="1543" max="1543" width="14.85546875" customWidth="1"/>
    <col min="1789" max="1789" width="32.42578125" customWidth="1"/>
    <col min="1790" max="1790" width="19.85546875" customWidth="1"/>
    <col min="1791" max="1791" width="14.42578125" customWidth="1"/>
    <col min="1792" max="1792" width="15.42578125" customWidth="1"/>
    <col min="1793" max="1793" width="12.42578125" customWidth="1"/>
    <col min="1794" max="1794" width="12.5703125" customWidth="1"/>
    <col min="1795" max="1795" width="14.7109375" customWidth="1"/>
    <col min="1796" max="1796" width="16.28515625" customWidth="1"/>
    <col min="1797" max="1797" width="11.85546875" customWidth="1"/>
    <col min="1798" max="1798" width="15.42578125" customWidth="1"/>
    <col min="1799" max="1799" width="14.85546875" customWidth="1"/>
    <col min="2045" max="2045" width="32.42578125" customWidth="1"/>
    <col min="2046" max="2046" width="19.85546875" customWidth="1"/>
    <col min="2047" max="2047" width="14.42578125" customWidth="1"/>
    <col min="2048" max="2048" width="15.42578125" customWidth="1"/>
    <col min="2049" max="2049" width="12.42578125" customWidth="1"/>
    <col min="2050" max="2050" width="12.5703125" customWidth="1"/>
    <col min="2051" max="2051" width="14.7109375" customWidth="1"/>
    <col min="2052" max="2052" width="16.28515625" customWidth="1"/>
    <col min="2053" max="2053" width="11.85546875" customWidth="1"/>
    <col min="2054" max="2054" width="15.42578125" customWidth="1"/>
    <col min="2055" max="2055" width="14.85546875" customWidth="1"/>
    <col min="2301" max="2301" width="32.42578125" customWidth="1"/>
    <col min="2302" max="2302" width="19.85546875" customWidth="1"/>
    <col min="2303" max="2303" width="14.42578125" customWidth="1"/>
    <col min="2304" max="2304" width="15.42578125" customWidth="1"/>
    <col min="2305" max="2305" width="12.42578125" customWidth="1"/>
    <col min="2306" max="2306" width="12.5703125" customWidth="1"/>
    <col min="2307" max="2307" width="14.7109375" customWidth="1"/>
    <col min="2308" max="2308" width="16.28515625" customWidth="1"/>
    <col min="2309" max="2309" width="11.85546875" customWidth="1"/>
    <col min="2310" max="2310" width="15.42578125" customWidth="1"/>
    <col min="2311" max="2311" width="14.85546875" customWidth="1"/>
    <col min="2557" max="2557" width="32.42578125" customWidth="1"/>
    <col min="2558" max="2558" width="19.85546875" customWidth="1"/>
    <col min="2559" max="2559" width="14.42578125" customWidth="1"/>
    <col min="2560" max="2560" width="15.42578125" customWidth="1"/>
    <col min="2561" max="2561" width="12.42578125" customWidth="1"/>
    <col min="2562" max="2562" width="12.5703125" customWidth="1"/>
    <col min="2563" max="2563" width="14.7109375" customWidth="1"/>
    <col min="2564" max="2564" width="16.28515625" customWidth="1"/>
    <col min="2565" max="2565" width="11.85546875" customWidth="1"/>
    <col min="2566" max="2566" width="15.42578125" customWidth="1"/>
    <col min="2567" max="2567" width="14.85546875" customWidth="1"/>
    <col min="2813" max="2813" width="32.42578125" customWidth="1"/>
    <col min="2814" max="2814" width="19.85546875" customWidth="1"/>
    <col min="2815" max="2815" width="14.42578125" customWidth="1"/>
    <col min="2816" max="2816" width="15.42578125" customWidth="1"/>
    <col min="2817" max="2817" width="12.42578125" customWidth="1"/>
    <col min="2818" max="2818" width="12.5703125" customWidth="1"/>
    <col min="2819" max="2819" width="14.7109375" customWidth="1"/>
    <col min="2820" max="2820" width="16.28515625" customWidth="1"/>
    <col min="2821" max="2821" width="11.85546875" customWidth="1"/>
    <col min="2822" max="2822" width="15.42578125" customWidth="1"/>
    <col min="2823" max="2823" width="14.85546875" customWidth="1"/>
    <col min="3069" max="3069" width="32.42578125" customWidth="1"/>
    <col min="3070" max="3070" width="19.85546875" customWidth="1"/>
    <col min="3071" max="3071" width="14.42578125" customWidth="1"/>
    <col min="3072" max="3072" width="15.42578125" customWidth="1"/>
    <col min="3073" max="3073" width="12.42578125" customWidth="1"/>
    <col min="3074" max="3074" width="12.5703125" customWidth="1"/>
    <col min="3075" max="3075" width="14.7109375" customWidth="1"/>
    <col min="3076" max="3076" width="16.28515625" customWidth="1"/>
    <col min="3077" max="3077" width="11.85546875" customWidth="1"/>
    <col min="3078" max="3078" width="15.42578125" customWidth="1"/>
    <col min="3079" max="3079" width="14.85546875" customWidth="1"/>
    <col min="3325" max="3325" width="32.42578125" customWidth="1"/>
    <col min="3326" max="3326" width="19.85546875" customWidth="1"/>
    <col min="3327" max="3327" width="14.42578125" customWidth="1"/>
    <col min="3328" max="3328" width="15.42578125" customWidth="1"/>
    <col min="3329" max="3329" width="12.42578125" customWidth="1"/>
    <col min="3330" max="3330" width="12.5703125" customWidth="1"/>
    <col min="3331" max="3331" width="14.7109375" customWidth="1"/>
    <col min="3332" max="3332" width="16.28515625" customWidth="1"/>
    <col min="3333" max="3333" width="11.85546875" customWidth="1"/>
    <col min="3334" max="3334" width="15.42578125" customWidth="1"/>
    <col min="3335" max="3335" width="14.85546875" customWidth="1"/>
    <col min="3581" max="3581" width="32.42578125" customWidth="1"/>
    <col min="3582" max="3582" width="19.85546875" customWidth="1"/>
    <col min="3583" max="3583" width="14.42578125" customWidth="1"/>
    <col min="3584" max="3584" width="15.42578125" customWidth="1"/>
    <col min="3585" max="3585" width="12.42578125" customWidth="1"/>
    <col min="3586" max="3586" width="12.5703125" customWidth="1"/>
    <col min="3587" max="3587" width="14.7109375" customWidth="1"/>
    <col min="3588" max="3588" width="16.28515625" customWidth="1"/>
    <col min="3589" max="3589" width="11.85546875" customWidth="1"/>
    <col min="3590" max="3590" width="15.42578125" customWidth="1"/>
    <col min="3591" max="3591" width="14.85546875" customWidth="1"/>
    <col min="3837" max="3837" width="32.42578125" customWidth="1"/>
    <col min="3838" max="3838" width="19.85546875" customWidth="1"/>
    <col min="3839" max="3839" width="14.42578125" customWidth="1"/>
    <col min="3840" max="3840" width="15.42578125" customWidth="1"/>
    <col min="3841" max="3841" width="12.42578125" customWidth="1"/>
    <col min="3842" max="3842" width="12.5703125" customWidth="1"/>
    <col min="3843" max="3843" width="14.7109375" customWidth="1"/>
    <col min="3844" max="3844" width="16.28515625" customWidth="1"/>
    <col min="3845" max="3845" width="11.85546875" customWidth="1"/>
    <col min="3846" max="3846" width="15.42578125" customWidth="1"/>
    <col min="3847" max="3847" width="14.85546875" customWidth="1"/>
    <col min="4093" max="4093" width="32.42578125" customWidth="1"/>
    <col min="4094" max="4094" width="19.85546875" customWidth="1"/>
    <col min="4095" max="4095" width="14.42578125" customWidth="1"/>
    <col min="4096" max="4096" width="15.42578125" customWidth="1"/>
    <col min="4097" max="4097" width="12.42578125" customWidth="1"/>
    <col min="4098" max="4098" width="12.5703125" customWidth="1"/>
    <col min="4099" max="4099" width="14.7109375" customWidth="1"/>
    <col min="4100" max="4100" width="16.28515625" customWidth="1"/>
    <col min="4101" max="4101" width="11.85546875" customWidth="1"/>
    <col min="4102" max="4102" width="15.42578125" customWidth="1"/>
    <col min="4103" max="4103" width="14.85546875" customWidth="1"/>
    <col min="4349" max="4349" width="32.42578125" customWidth="1"/>
    <col min="4350" max="4350" width="19.85546875" customWidth="1"/>
    <col min="4351" max="4351" width="14.42578125" customWidth="1"/>
    <col min="4352" max="4352" width="15.42578125" customWidth="1"/>
    <col min="4353" max="4353" width="12.42578125" customWidth="1"/>
    <col min="4354" max="4354" width="12.5703125" customWidth="1"/>
    <col min="4355" max="4355" width="14.7109375" customWidth="1"/>
    <col min="4356" max="4356" width="16.28515625" customWidth="1"/>
    <col min="4357" max="4357" width="11.85546875" customWidth="1"/>
    <col min="4358" max="4358" width="15.42578125" customWidth="1"/>
    <col min="4359" max="4359" width="14.85546875" customWidth="1"/>
    <col min="4605" max="4605" width="32.42578125" customWidth="1"/>
    <col min="4606" max="4606" width="19.85546875" customWidth="1"/>
    <col min="4607" max="4607" width="14.42578125" customWidth="1"/>
    <col min="4608" max="4608" width="15.42578125" customWidth="1"/>
    <col min="4609" max="4609" width="12.42578125" customWidth="1"/>
    <col min="4610" max="4610" width="12.5703125" customWidth="1"/>
    <col min="4611" max="4611" width="14.7109375" customWidth="1"/>
    <col min="4612" max="4612" width="16.28515625" customWidth="1"/>
    <col min="4613" max="4613" width="11.85546875" customWidth="1"/>
    <col min="4614" max="4614" width="15.42578125" customWidth="1"/>
    <col min="4615" max="4615" width="14.85546875" customWidth="1"/>
    <col min="4861" max="4861" width="32.42578125" customWidth="1"/>
    <col min="4862" max="4862" width="19.85546875" customWidth="1"/>
    <col min="4863" max="4863" width="14.42578125" customWidth="1"/>
    <col min="4864" max="4864" width="15.42578125" customWidth="1"/>
    <col min="4865" max="4865" width="12.42578125" customWidth="1"/>
    <col min="4866" max="4866" width="12.5703125" customWidth="1"/>
    <col min="4867" max="4867" width="14.7109375" customWidth="1"/>
    <col min="4868" max="4868" width="16.28515625" customWidth="1"/>
    <col min="4869" max="4869" width="11.85546875" customWidth="1"/>
    <col min="4870" max="4870" width="15.42578125" customWidth="1"/>
    <col min="4871" max="4871" width="14.85546875" customWidth="1"/>
    <col min="5117" max="5117" width="32.42578125" customWidth="1"/>
    <col min="5118" max="5118" width="19.85546875" customWidth="1"/>
    <col min="5119" max="5119" width="14.42578125" customWidth="1"/>
    <col min="5120" max="5120" width="15.42578125" customWidth="1"/>
    <col min="5121" max="5121" width="12.42578125" customWidth="1"/>
    <col min="5122" max="5122" width="12.5703125" customWidth="1"/>
    <col min="5123" max="5123" width="14.7109375" customWidth="1"/>
    <col min="5124" max="5124" width="16.28515625" customWidth="1"/>
    <col min="5125" max="5125" width="11.85546875" customWidth="1"/>
    <col min="5126" max="5126" width="15.42578125" customWidth="1"/>
    <col min="5127" max="5127" width="14.85546875" customWidth="1"/>
    <col min="5373" max="5373" width="32.42578125" customWidth="1"/>
    <col min="5374" max="5374" width="19.85546875" customWidth="1"/>
    <col min="5375" max="5375" width="14.42578125" customWidth="1"/>
    <col min="5376" max="5376" width="15.42578125" customWidth="1"/>
    <col min="5377" max="5377" width="12.42578125" customWidth="1"/>
    <col min="5378" max="5378" width="12.5703125" customWidth="1"/>
    <col min="5379" max="5379" width="14.7109375" customWidth="1"/>
    <col min="5380" max="5380" width="16.28515625" customWidth="1"/>
    <col min="5381" max="5381" width="11.85546875" customWidth="1"/>
    <col min="5382" max="5382" width="15.42578125" customWidth="1"/>
    <col min="5383" max="5383" width="14.85546875" customWidth="1"/>
    <col min="5629" max="5629" width="32.42578125" customWidth="1"/>
    <col min="5630" max="5630" width="19.85546875" customWidth="1"/>
    <col min="5631" max="5631" width="14.42578125" customWidth="1"/>
    <col min="5632" max="5632" width="15.42578125" customWidth="1"/>
    <col min="5633" max="5633" width="12.42578125" customWidth="1"/>
    <col min="5634" max="5634" width="12.5703125" customWidth="1"/>
    <col min="5635" max="5635" width="14.7109375" customWidth="1"/>
    <col min="5636" max="5636" width="16.28515625" customWidth="1"/>
    <col min="5637" max="5637" width="11.85546875" customWidth="1"/>
    <col min="5638" max="5638" width="15.42578125" customWidth="1"/>
    <col min="5639" max="5639" width="14.85546875" customWidth="1"/>
    <col min="5885" max="5885" width="32.42578125" customWidth="1"/>
    <col min="5886" max="5886" width="19.85546875" customWidth="1"/>
    <col min="5887" max="5887" width="14.42578125" customWidth="1"/>
    <col min="5888" max="5888" width="15.42578125" customWidth="1"/>
    <col min="5889" max="5889" width="12.42578125" customWidth="1"/>
    <col min="5890" max="5890" width="12.5703125" customWidth="1"/>
    <col min="5891" max="5891" width="14.7109375" customWidth="1"/>
    <col min="5892" max="5892" width="16.28515625" customWidth="1"/>
    <col min="5893" max="5893" width="11.85546875" customWidth="1"/>
    <col min="5894" max="5894" width="15.42578125" customWidth="1"/>
    <col min="5895" max="5895" width="14.85546875" customWidth="1"/>
    <col min="6141" max="6141" width="32.42578125" customWidth="1"/>
    <col min="6142" max="6142" width="19.85546875" customWidth="1"/>
    <col min="6143" max="6143" width="14.42578125" customWidth="1"/>
    <col min="6144" max="6144" width="15.42578125" customWidth="1"/>
    <col min="6145" max="6145" width="12.42578125" customWidth="1"/>
    <col min="6146" max="6146" width="12.5703125" customWidth="1"/>
    <col min="6147" max="6147" width="14.7109375" customWidth="1"/>
    <col min="6148" max="6148" width="16.28515625" customWidth="1"/>
    <col min="6149" max="6149" width="11.85546875" customWidth="1"/>
    <col min="6150" max="6150" width="15.42578125" customWidth="1"/>
    <col min="6151" max="6151" width="14.85546875" customWidth="1"/>
    <col min="6397" max="6397" width="32.42578125" customWidth="1"/>
    <col min="6398" max="6398" width="19.85546875" customWidth="1"/>
    <col min="6399" max="6399" width="14.42578125" customWidth="1"/>
    <col min="6400" max="6400" width="15.42578125" customWidth="1"/>
    <col min="6401" max="6401" width="12.42578125" customWidth="1"/>
    <col min="6402" max="6402" width="12.5703125" customWidth="1"/>
    <col min="6403" max="6403" width="14.7109375" customWidth="1"/>
    <col min="6404" max="6404" width="16.28515625" customWidth="1"/>
    <col min="6405" max="6405" width="11.85546875" customWidth="1"/>
    <col min="6406" max="6406" width="15.42578125" customWidth="1"/>
    <col min="6407" max="6407" width="14.85546875" customWidth="1"/>
    <col min="6653" max="6653" width="32.42578125" customWidth="1"/>
    <col min="6654" max="6654" width="19.85546875" customWidth="1"/>
    <col min="6655" max="6655" width="14.42578125" customWidth="1"/>
    <col min="6656" max="6656" width="15.42578125" customWidth="1"/>
    <col min="6657" max="6657" width="12.42578125" customWidth="1"/>
    <col min="6658" max="6658" width="12.5703125" customWidth="1"/>
    <col min="6659" max="6659" width="14.7109375" customWidth="1"/>
    <col min="6660" max="6660" width="16.28515625" customWidth="1"/>
    <col min="6661" max="6661" width="11.85546875" customWidth="1"/>
    <col min="6662" max="6662" width="15.42578125" customWidth="1"/>
    <col min="6663" max="6663" width="14.85546875" customWidth="1"/>
    <col min="6909" max="6909" width="32.42578125" customWidth="1"/>
    <col min="6910" max="6910" width="19.85546875" customWidth="1"/>
    <col min="6911" max="6911" width="14.42578125" customWidth="1"/>
    <col min="6912" max="6912" width="15.42578125" customWidth="1"/>
    <col min="6913" max="6913" width="12.42578125" customWidth="1"/>
    <col min="6914" max="6914" width="12.5703125" customWidth="1"/>
    <col min="6915" max="6915" width="14.7109375" customWidth="1"/>
    <col min="6916" max="6916" width="16.28515625" customWidth="1"/>
    <col min="6917" max="6917" width="11.85546875" customWidth="1"/>
    <col min="6918" max="6918" width="15.42578125" customWidth="1"/>
    <col min="6919" max="6919" width="14.85546875" customWidth="1"/>
    <col min="7165" max="7165" width="32.42578125" customWidth="1"/>
    <col min="7166" max="7166" width="19.85546875" customWidth="1"/>
    <col min="7167" max="7167" width="14.42578125" customWidth="1"/>
    <col min="7168" max="7168" width="15.42578125" customWidth="1"/>
    <col min="7169" max="7169" width="12.42578125" customWidth="1"/>
    <col min="7170" max="7170" width="12.5703125" customWidth="1"/>
    <col min="7171" max="7171" width="14.7109375" customWidth="1"/>
    <col min="7172" max="7172" width="16.28515625" customWidth="1"/>
    <col min="7173" max="7173" width="11.85546875" customWidth="1"/>
    <col min="7174" max="7174" width="15.42578125" customWidth="1"/>
    <col min="7175" max="7175" width="14.85546875" customWidth="1"/>
    <col min="7421" max="7421" width="32.42578125" customWidth="1"/>
    <col min="7422" max="7422" width="19.85546875" customWidth="1"/>
    <col min="7423" max="7423" width="14.42578125" customWidth="1"/>
    <col min="7424" max="7424" width="15.42578125" customWidth="1"/>
    <col min="7425" max="7425" width="12.42578125" customWidth="1"/>
    <col min="7426" max="7426" width="12.5703125" customWidth="1"/>
    <col min="7427" max="7427" width="14.7109375" customWidth="1"/>
    <col min="7428" max="7428" width="16.28515625" customWidth="1"/>
    <col min="7429" max="7429" width="11.85546875" customWidth="1"/>
    <col min="7430" max="7430" width="15.42578125" customWidth="1"/>
    <col min="7431" max="7431" width="14.85546875" customWidth="1"/>
    <col min="7677" max="7677" width="32.42578125" customWidth="1"/>
    <col min="7678" max="7678" width="19.85546875" customWidth="1"/>
    <col min="7679" max="7679" width="14.42578125" customWidth="1"/>
    <col min="7680" max="7680" width="15.42578125" customWidth="1"/>
    <col min="7681" max="7681" width="12.42578125" customWidth="1"/>
    <col min="7682" max="7682" width="12.5703125" customWidth="1"/>
    <col min="7683" max="7683" width="14.7109375" customWidth="1"/>
    <col min="7684" max="7684" width="16.28515625" customWidth="1"/>
    <col min="7685" max="7685" width="11.85546875" customWidth="1"/>
    <col min="7686" max="7686" width="15.42578125" customWidth="1"/>
    <col min="7687" max="7687" width="14.85546875" customWidth="1"/>
    <col min="7933" max="7933" width="32.42578125" customWidth="1"/>
    <col min="7934" max="7934" width="19.85546875" customWidth="1"/>
    <col min="7935" max="7935" width="14.42578125" customWidth="1"/>
    <col min="7936" max="7936" width="15.42578125" customWidth="1"/>
    <col min="7937" max="7937" width="12.42578125" customWidth="1"/>
    <col min="7938" max="7938" width="12.5703125" customWidth="1"/>
    <col min="7939" max="7939" width="14.7109375" customWidth="1"/>
    <col min="7940" max="7940" width="16.28515625" customWidth="1"/>
    <col min="7941" max="7941" width="11.85546875" customWidth="1"/>
    <col min="7942" max="7942" width="15.42578125" customWidth="1"/>
    <col min="7943" max="7943" width="14.85546875" customWidth="1"/>
    <col min="8189" max="8189" width="32.42578125" customWidth="1"/>
    <col min="8190" max="8190" width="19.85546875" customWidth="1"/>
    <col min="8191" max="8191" width="14.42578125" customWidth="1"/>
    <col min="8192" max="8192" width="15.42578125" customWidth="1"/>
    <col min="8193" max="8193" width="12.42578125" customWidth="1"/>
    <col min="8194" max="8194" width="12.5703125" customWidth="1"/>
    <col min="8195" max="8195" width="14.7109375" customWidth="1"/>
    <col min="8196" max="8196" width="16.28515625" customWidth="1"/>
    <col min="8197" max="8197" width="11.85546875" customWidth="1"/>
    <col min="8198" max="8198" width="15.42578125" customWidth="1"/>
    <col min="8199" max="8199" width="14.85546875" customWidth="1"/>
    <col min="8445" max="8445" width="32.42578125" customWidth="1"/>
    <col min="8446" max="8446" width="19.85546875" customWidth="1"/>
    <col min="8447" max="8447" width="14.42578125" customWidth="1"/>
    <col min="8448" max="8448" width="15.42578125" customWidth="1"/>
    <col min="8449" max="8449" width="12.42578125" customWidth="1"/>
    <col min="8450" max="8450" width="12.5703125" customWidth="1"/>
    <col min="8451" max="8451" width="14.7109375" customWidth="1"/>
    <col min="8452" max="8452" width="16.28515625" customWidth="1"/>
    <col min="8453" max="8453" width="11.85546875" customWidth="1"/>
    <col min="8454" max="8454" width="15.42578125" customWidth="1"/>
    <col min="8455" max="8455" width="14.85546875" customWidth="1"/>
    <col min="8701" max="8701" width="32.42578125" customWidth="1"/>
    <col min="8702" max="8702" width="19.85546875" customWidth="1"/>
    <col min="8703" max="8703" width="14.42578125" customWidth="1"/>
    <col min="8704" max="8704" width="15.42578125" customWidth="1"/>
    <col min="8705" max="8705" width="12.42578125" customWidth="1"/>
    <col min="8706" max="8706" width="12.5703125" customWidth="1"/>
    <col min="8707" max="8707" width="14.7109375" customWidth="1"/>
    <col min="8708" max="8708" width="16.28515625" customWidth="1"/>
    <col min="8709" max="8709" width="11.85546875" customWidth="1"/>
    <col min="8710" max="8710" width="15.42578125" customWidth="1"/>
    <col min="8711" max="8711" width="14.85546875" customWidth="1"/>
    <col min="8957" max="8957" width="32.42578125" customWidth="1"/>
    <col min="8958" max="8958" width="19.85546875" customWidth="1"/>
    <col min="8959" max="8959" width="14.42578125" customWidth="1"/>
    <col min="8960" max="8960" width="15.42578125" customWidth="1"/>
    <col min="8961" max="8961" width="12.42578125" customWidth="1"/>
    <col min="8962" max="8962" width="12.5703125" customWidth="1"/>
    <col min="8963" max="8963" width="14.7109375" customWidth="1"/>
    <col min="8964" max="8964" width="16.28515625" customWidth="1"/>
    <col min="8965" max="8965" width="11.85546875" customWidth="1"/>
    <col min="8966" max="8966" width="15.42578125" customWidth="1"/>
    <col min="8967" max="8967" width="14.85546875" customWidth="1"/>
    <col min="9213" max="9213" width="32.42578125" customWidth="1"/>
    <col min="9214" max="9214" width="19.85546875" customWidth="1"/>
    <col min="9215" max="9215" width="14.42578125" customWidth="1"/>
    <col min="9216" max="9216" width="15.42578125" customWidth="1"/>
    <col min="9217" max="9217" width="12.42578125" customWidth="1"/>
    <col min="9218" max="9218" width="12.5703125" customWidth="1"/>
    <col min="9219" max="9219" width="14.7109375" customWidth="1"/>
    <col min="9220" max="9220" width="16.28515625" customWidth="1"/>
    <col min="9221" max="9221" width="11.85546875" customWidth="1"/>
    <col min="9222" max="9222" width="15.42578125" customWidth="1"/>
    <col min="9223" max="9223" width="14.85546875" customWidth="1"/>
    <col min="9469" max="9469" width="32.42578125" customWidth="1"/>
    <col min="9470" max="9470" width="19.85546875" customWidth="1"/>
    <col min="9471" max="9471" width="14.42578125" customWidth="1"/>
    <col min="9472" max="9472" width="15.42578125" customWidth="1"/>
    <col min="9473" max="9473" width="12.42578125" customWidth="1"/>
    <col min="9474" max="9474" width="12.5703125" customWidth="1"/>
    <col min="9475" max="9475" width="14.7109375" customWidth="1"/>
    <col min="9476" max="9476" width="16.28515625" customWidth="1"/>
    <col min="9477" max="9477" width="11.85546875" customWidth="1"/>
    <col min="9478" max="9478" width="15.42578125" customWidth="1"/>
    <col min="9479" max="9479" width="14.85546875" customWidth="1"/>
    <col min="9725" max="9725" width="32.42578125" customWidth="1"/>
    <col min="9726" max="9726" width="19.85546875" customWidth="1"/>
    <col min="9727" max="9727" width="14.42578125" customWidth="1"/>
    <col min="9728" max="9728" width="15.42578125" customWidth="1"/>
    <col min="9729" max="9729" width="12.42578125" customWidth="1"/>
    <col min="9730" max="9730" width="12.5703125" customWidth="1"/>
    <col min="9731" max="9731" width="14.7109375" customWidth="1"/>
    <col min="9732" max="9732" width="16.28515625" customWidth="1"/>
    <col min="9733" max="9733" width="11.85546875" customWidth="1"/>
    <col min="9734" max="9734" width="15.42578125" customWidth="1"/>
    <col min="9735" max="9735" width="14.85546875" customWidth="1"/>
    <col min="9981" max="9981" width="32.42578125" customWidth="1"/>
    <col min="9982" max="9982" width="19.85546875" customWidth="1"/>
    <col min="9983" max="9983" width="14.42578125" customWidth="1"/>
    <col min="9984" max="9984" width="15.42578125" customWidth="1"/>
    <col min="9985" max="9985" width="12.42578125" customWidth="1"/>
    <col min="9986" max="9986" width="12.5703125" customWidth="1"/>
    <col min="9987" max="9987" width="14.7109375" customWidth="1"/>
    <col min="9988" max="9988" width="16.28515625" customWidth="1"/>
    <col min="9989" max="9989" width="11.85546875" customWidth="1"/>
    <col min="9990" max="9990" width="15.42578125" customWidth="1"/>
    <col min="9991" max="9991" width="14.85546875" customWidth="1"/>
    <col min="10237" max="10237" width="32.42578125" customWidth="1"/>
    <col min="10238" max="10238" width="19.85546875" customWidth="1"/>
    <col min="10239" max="10239" width="14.42578125" customWidth="1"/>
    <col min="10240" max="10240" width="15.42578125" customWidth="1"/>
    <col min="10241" max="10241" width="12.42578125" customWidth="1"/>
    <col min="10242" max="10242" width="12.5703125" customWidth="1"/>
    <col min="10243" max="10243" width="14.7109375" customWidth="1"/>
    <col min="10244" max="10244" width="16.28515625" customWidth="1"/>
    <col min="10245" max="10245" width="11.85546875" customWidth="1"/>
    <col min="10246" max="10246" width="15.42578125" customWidth="1"/>
    <col min="10247" max="10247" width="14.85546875" customWidth="1"/>
    <col min="10493" max="10493" width="32.42578125" customWidth="1"/>
    <col min="10494" max="10494" width="19.85546875" customWidth="1"/>
    <col min="10495" max="10495" width="14.42578125" customWidth="1"/>
    <col min="10496" max="10496" width="15.42578125" customWidth="1"/>
    <col min="10497" max="10497" width="12.42578125" customWidth="1"/>
    <col min="10498" max="10498" width="12.5703125" customWidth="1"/>
    <col min="10499" max="10499" width="14.7109375" customWidth="1"/>
    <col min="10500" max="10500" width="16.28515625" customWidth="1"/>
    <col min="10501" max="10501" width="11.85546875" customWidth="1"/>
    <col min="10502" max="10502" width="15.42578125" customWidth="1"/>
    <col min="10503" max="10503" width="14.85546875" customWidth="1"/>
    <col min="10749" max="10749" width="32.42578125" customWidth="1"/>
    <col min="10750" max="10750" width="19.85546875" customWidth="1"/>
    <col min="10751" max="10751" width="14.42578125" customWidth="1"/>
    <col min="10752" max="10752" width="15.42578125" customWidth="1"/>
    <col min="10753" max="10753" width="12.42578125" customWidth="1"/>
    <col min="10754" max="10754" width="12.5703125" customWidth="1"/>
    <col min="10755" max="10755" width="14.7109375" customWidth="1"/>
    <col min="10756" max="10756" width="16.28515625" customWidth="1"/>
    <col min="10757" max="10757" width="11.85546875" customWidth="1"/>
    <col min="10758" max="10758" width="15.42578125" customWidth="1"/>
    <col min="10759" max="10759" width="14.85546875" customWidth="1"/>
    <col min="11005" max="11005" width="32.42578125" customWidth="1"/>
    <col min="11006" max="11006" width="19.85546875" customWidth="1"/>
    <col min="11007" max="11007" width="14.42578125" customWidth="1"/>
    <col min="11008" max="11008" width="15.42578125" customWidth="1"/>
    <col min="11009" max="11009" width="12.42578125" customWidth="1"/>
    <col min="11010" max="11010" width="12.5703125" customWidth="1"/>
    <col min="11011" max="11011" width="14.7109375" customWidth="1"/>
    <col min="11012" max="11012" width="16.28515625" customWidth="1"/>
    <col min="11013" max="11013" width="11.85546875" customWidth="1"/>
    <col min="11014" max="11014" width="15.42578125" customWidth="1"/>
    <col min="11015" max="11015" width="14.85546875" customWidth="1"/>
    <col min="11261" max="11261" width="32.42578125" customWidth="1"/>
    <col min="11262" max="11262" width="19.85546875" customWidth="1"/>
    <col min="11263" max="11263" width="14.42578125" customWidth="1"/>
    <col min="11264" max="11264" width="15.42578125" customWidth="1"/>
    <col min="11265" max="11265" width="12.42578125" customWidth="1"/>
    <col min="11266" max="11266" width="12.5703125" customWidth="1"/>
    <col min="11267" max="11267" width="14.7109375" customWidth="1"/>
    <col min="11268" max="11268" width="16.28515625" customWidth="1"/>
    <col min="11269" max="11269" width="11.85546875" customWidth="1"/>
    <col min="11270" max="11270" width="15.42578125" customWidth="1"/>
    <col min="11271" max="11271" width="14.85546875" customWidth="1"/>
    <col min="11517" max="11517" width="32.42578125" customWidth="1"/>
    <col min="11518" max="11518" width="19.85546875" customWidth="1"/>
    <col min="11519" max="11519" width="14.42578125" customWidth="1"/>
    <col min="11520" max="11520" width="15.42578125" customWidth="1"/>
    <col min="11521" max="11521" width="12.42578125" customWidth="1"/>
    <col min="11522" max="11522" width="12.5703125" customWidth="1"/>
    <col min="11523" max="11523" width="14.7109375" customWidth="1"/>
    <col min="11524" max="11524" width="16.28515625" customWidth="1"/>
    <col min="11525" max="11525" width="11.85546875" customWidth="1"/>
    <col min="11526" max="11526" width="15.42578125" customWidth="1"/>
    <col min="11527" max="11527" width="14.85546875" customWidth="1"/>
    <col min="11773" max="11773" width="32.42578125" customWidth="1"/>
    <col min="11774" max="11774" width="19.85546875" customWidth="1"/>
    <col min="11775" max="11775" width="14.42578125" customWidth="1"/>
    <col min="11776" max="11776" width="15.42578125" customWidth="1"/>
    <col min="11777" max="11777" width="12.42578125" customWidth="1"/>
    <col min="11778" max="11778" width="12.5703125" customWidth="1"/>
    <col min="11779" max="11779" width="14.7109375" customWidth="1"/>
    <col min="11780" max="11780" width="16.28515625" customWidth="1"/>
    <col min="11781" max="11781" width="11.85546875" customWidth="1"/>
    <col min="11782" max="11782" width="15.42578125" customWidth="1"/>
    <col min="11783" max="11783" width="14.85546875" customWidth="1"/>
    <col min="12029" max="12029" width="32.42578125" customWidth="1"/>
    <col min="12030" max="12030" width="19.85546875" customWidth="1"/>
    <col min="12031" max="12031" width="14.42578125" customWidth="1"/>
    <col min="12032" max="12032" width="15.42578125" customWidth="1"/>
    <col min="12033" max="12033" width="12.42578125" customWidth="1"/>
    <col min="12034" max="12034" width="12.5703125" customWidth="1"/>
    <col min="12035" max="12035" width="14.7109375" customWidth="1"/>
    <col min="12036" max="12036" width="16.28515625" customWidth="1"/>
    <col min="12037" max="12037" width="11.85546875" customWidth="1"/>
    <col min="12038" max="12038" width="15.42578125" customWidth="1"/>
    <col min="12039" max="12039" width="14.85546875" customWidth="1"/>
    <col min="12285" max="12285" width="32.42578125" customWidth="1"/>
    <col min="12286" max="12286" width="19.85546875" customWidth="1"/>
    <col min="12287" max="12287" width="14.42578125" customWidth="1"/>
    <col min="12288" max="12288" width="15.42578125" customWidth="1"/>
    <col min="12289" max="12289" width="12.42578125" customWidth="1"/>
    <col min="12290" max="12290" width="12.5703125" customWidth="1"/>
    <col min="12291" max="12291" width="14.7109375" customWidth="1"/>
    <col min="12292" max="12292" width="16.28515625" customWidth="1"/>
    <col min="12293" max="12293" width="11.85546875" customWidth="1"/>
    <col min="12294" max="12294" width="15.42578125" customWidth="1"/>
    <col min="12295" max="12295" width="14.85546875" customWidth="1"/>
    <col min="12541" max="12541" width="32.42578125" customWidth="1"/>
    <col min="12542" max="12542" width="19.85546875" customWidth="1"/>
    <col min="12543" max="12543" width="14.42578125" customWidth="1"/>
    <col min="12544" max="12544" width="15.42578125" customWidth="1"/>
    <col min="12545" max="12545" width="12.42578125" customWidth="1"/>
    <col min="12546" max="12546" width="12.5703125" customWidth="1"/>
    <col min="12547" max="12547" width="14.7109375" customWidth="1"/>
    <col min="12548" max="12548" width="16.28515625" customWidth="1"/>
    <col min="12549" max="12549" width="11.85546875" customWidth="1"/>
    <col min="12550" max="12550" width="15.42578125" customWidth="1"/>
    <col min="12551" max="12551" width="14.85546875" customWidth="1"/>
    <col min="12797" max="12797" width="32.42578125" customWidth="1"/>
    <col min="12798" max="12798" width="19.85546875" customWidth="1"/>
    <col min="12799" max="12799" width="14.42578125" customWidth="1"/>
    <col min="12800" max="12800" width="15.42578125" customWidth="1"/>
    <col min="12801" max="12801" width="12.42578125" customWidth="1"/>
    <col min="12802" max="12802" width="12.5703125" customWidth="1"/>
    <col min="12803" max="12803" width="14.7109375" customWidth="1"/>
    <col min="12804" max="12804" width="16.28515625" customWidth="1"/>
    <col min="12805" max="12805" width="11.85546875" customWidth="1"/>
    <col min="12806" max="12806" width="15.42578125" customWidth="1"/>
    <col min="12807" max="12807" width="14.85546875" customWidth="1"/>
    <col min="13053" max="13053" width="32.42578125" customWidth="1"/>
    <col min="13054" max="13054" width="19.85546875" customWidth="1"/>
    <col min="13055" max="13055" width="14.42578125" customWidth="1"/>
    <col min="13056" max="13056" width="15.42578125" customWidth="1"/>
    <col min="13057" max="13057" width="12.42578125" customWidth="1"/>
    <col min="13058" max="13058" width="12.5703125" customWidth="1"/>
    <col min="13059" max="13059" width="14.7109375" customWidth="1"/>
    <col min="13060" max="13060" width="16.28515625" customWidth="1"/>
    <col min="13061" max="13061" width="11.85546875" customWidth="1"/>
    <col min="13062" max="13062" width="15.42578125" customWidth="1"/>
    <col min="13063" max="13063" width="14.85546875" customWidth="1"/>
    <col min="13309" max="13309" width="32.42578125" customWidth="1"/>
    <col min="13310" max="13310" width="19.85546875" customWidth="1"/>
    <col min="13311" max="13311" width="14.42578125" customWidth="1"/>
    <col min="13312" max="13312" width="15.42578125" customWidth="1"/>
    <col min="13313" max="13313" width="12.42578125" customWidth="1"/>
    <col min="13314" max="13314" width="12.5703125" customWidth="1"/>
    <col min="13315" max="13315" width="14.7109375" customWidth="1"/>
    <col min="13316" max="13316" width="16.28515625" customWidth="1"/>
    <col min="13317" max="13317" width="11.85546875" customWidth="1"/>
    <col min="13318" max="13318" width="15.42578125" customWidth="1"/>
    <col min="13319" max="13319" width="14.85546875" customWidth="1"/>
    <col min="13565" max="13565" width="32.42578125" customWidth="1"/>
    <col min="13566" max="13566" width="19.85546875" customWidth="1"/>
    <col min="13567" max="13567" width="14.42578125" customWidth="1"/>
    <col min="13568" max="13568" width="15.42578125" customWidth="1"/>
    <col min="13569" max="13569" width="12.42578125" customWidth="1"/>
    <col min="13570" max="13570" width="12.5703125" customWidth="1"/>
    <col min="13571" max="13571" width="14.7109375" customWidth="1"/>
    <col min="13572" max="13572" width="16.28515625" customWidth="1"/>
    <col min="13573" max="13573" width="11.85546875" customWidth="1"/>
    <col min="13574" max="13574" width="15.42578125" customWidth="1"/>
    <col min="13575" max="13575" width="14.85546875" customWidth="1"/>
    <col min="13821" max="13821" width="32.42578125" customWidth="1"/>
    <col min="13822" max="13822" width="19.85546875" customWidth="1"/>
    <col min="13823" max="13823" width="14.42578125" customWidth="1"/>
    <col min="13824" max="13824" width="15.42578125" customWidth="1"/>
    <col min="13825" max="13825" width="12.42578125" customWidth="1"/>
    <col min="13826" max="13826" width="12.5703125" customWidth="1"/>
    <col min="13827" max="13827" width="14.7109375" customWidth="1"/>
    <col min="13828" max="13828" width="16.28515625" customWidth="1"/>
    <col min="13829" max="13829" width="11.85546875" customWidth="1"/>
    <col min="13830" max="13830" width="15.42578125" customWidth="1"/>
    <col min="13831" max="13831" width="14.85546875" customWidth="1"/>
    <col min="14077" max="14077" width="32.42578125" customWidth="1"/>
    <col min="14078" max="14078" width="19.85546875" customWidth="1"/>
    <col min="14079" max="14079" width="14.42578125" customWidth="1"/>
    <col min="14080" max="14080" width="15.42578125" customWidth="1"/>
    <col min="14081" max="14081" width="12.42578125" customWidth="1"/>
    <col min="14082" max="14082" width="12.5703125" customWidth="1"/>
    <col min="14083" max="14083" width="14.7109375" customWidth="1"/>
    <col min="14084" max="14084" width="16.28515625" customWidth="1"/>
    <col min="14085" max="14085" width="11.85546875" customWidth="1"/>
    <col min="14086" max="14086" width="15.42578125" customWidth="1"/>
    <col min="14087" max="14087" width="14.85546875" customWidth="1"/>
    <col min="14333" max="14333" width="32.42578125" customWidth="1"/>
    <col min="14334" max="14334" width="19.85546875" customWidth="1"/>
    <col min="14335" max="14335" width="14.42578125" customWidth="1"/>
    <col min="14336" max="14336" width="15.42578125" customWidth="1"/>
    <col min="14337" max="14337" width="12.42578125" customWidth="1"/>
    <col min="14338" max="14338" width="12.5703125" customWidth="1"/>
    <col min="14339" max="14339" width="14.7109375" customWidth="1"/>
    <col min="14340" max="14340" width="16.28515625" customWidth="1"/>
    <col min="14341" max="14341" width="11.85546875" customWidth="1"/>
    <col min="14342" max="14342" width="15.42578125" customWidth="1"/>
    <col min="14343" max="14343" width="14.85546875" customWidth="1"/>
    <col min="14589" max="14589" width="32.42578125" customWidth="1"/>
    <col min="14590" max="14590" width="19.85546875" customWidth="1"/>
    <col min="14591" max="14591" width="14.42578125" customWidth="1"/>
    <col min="14592" max="14592" width="15.42578125" customWidth="1"/>
    <col min="14593" max="14593" width="12.42578125" customWidth="1"/>
    <col min="14594" max="14594" width="12.5703125" customWidth="1"/>
    <col min="14595" max="14595" width="14.7109375" customWidth="1"/>
    <col min="14596" max="14596" width="16.28515625" customWidth="1"/>
    <col min="14597" max="14597" width="11.85546875" customWidth="1"/>
    <col min="14598" max="14598" width="15.42578125" customWidth="1"/>
    <col min="14599" max="14599" width="14.85546875" customWidth="1"/>
    <col min="14845" max="14845" width="32.42578125" customWidth="1"/>
    <col min="14846" max="14846" width="19.85546875" customWidth="1"/>
    <col min="14847" max="14847" width="14.42578125" customWidth="1"/>
    <col min="14848" max="14848" width="15.42578125" customWidth="1"/>
    <col min="14849" max="14849" width="12.42578125" customWidth="1"/>
    <col min="14850" max="14850" width="12.5703125" customWidth="1"/>
    <col min="14851" max="14851" width="14.7109375" customWidth="1"/>
    <col min="14852" max="14852" width="16.28515625" customWidth="1"/>
    <col min="14853" max="14853" width="11.85546875" customWidth="1"/>
    <col min="14854" max="14854" width="15.42578125" customWidth="1"/>
    <col min="14855" max="14855" width="14.85546875" customWidth="1"/>
    <col min="15101" max="15101" width="32.42578125" customWidth="1"/>
    <col min="15102" max="15102" width="19.85546875" customWidth="1"/>
    <col min="15103" max="15103" width="14.42578125" customWidth="1"/>
    <col min="15104" max="15104" width="15.42578125" customWidth="1"/>
    <col min="15105" max="15105" width="12.42578125" customWidth="1"/>
    <col min="15106" max="15106" width="12.5703125" customWidth="1"/>
    <col min="15107" max="15107" width="14.7109375" customWidth="1"/>
    <col min="15108" max="15108" width="16.28515625" customWidth="1"/>
    <col min="15109" max="15109" width="11.85546875" customWidth="1"/>
    <col min="15110" max="15110" width="15.42578125" customWidth="1"/>
    <col min="15111" max="15111" width="14.85546875" customWidth="1"/>
    <col min="15357" max="15357" width="32.42578125" customWidth="1"/>
    <col min="15358" max="15358" width="19.85546875" customWidth="1"/>
    <col min="15359" max="15359" width="14.42578125" customWidth="1"/>
    <col min="15360" max="15360" width="15.42578125" customWidth="1"/>
    <col min="15361" max="15361" width="12.42578125" customWidth="1"/>
    <col min="15362" max="15362" width="12.5703125" customWidth="1"/>
    <col min="15363" max="15363" width="14.7109375" customWidth="1"/>
    <col min="15364" max="15364" width="16.28515625" customWidth="1"/>
    <col min="15365" max="15365" width="11.85546875" customWidth="1"/>
    <col min="15366" max="15366" width="15.42578125" customWidth="1"/>
    <col min="15367" max="15367" width="14.85546875" customWidth="1"/>
    <col min="15613" max="15613" width="32.42578125" customWidth="1"/>
    <col min="15614" max="15614" width="19.85546875" customWidth="1"/>
    <col min="15615" max="15615" width="14.42578125" customWidth="1"/>
    <col min="15616" max="15616" width="15.42578125" customWidth="1"/>
    <col min="15617" max="15617" width="12.42578125" customWidth="1"/>
    <col min="15618" max="15618" width="12.5703125" customWidth="1"/>
    <col min="15619" max="15619" width="14.7109375" customWidth="1"/>
    <col min="15620" max="15620" width="16.28515625" customWidth="1"/>
    <col min="15621" max="15621" width="11.85546875" customWidth="1"/>
    <col min="15622" max="15622" width="15.42578125" customWidth="1"/>
    <col min="15623" max="15623" width="14.85546875" customWidth="1"/>
    <col min="15869" max="15869" width="32.42578125" customWidth="1"/>
    <col min="15870" max="15870" width="19.85546875" customWidth="1"/>
    <col min="15871" max="15871" width="14.42578125" customWidth="1"/>
    <col min="15872" max="15872" width="15.42578125" customWidth="1"/>
    <col min="15873" max="15873" width="12.42578125" customWidth="1"/>
    <col min="15874" max="15874" width="12.5703125" customWidth="1"/>
    <col min="15875" max="15875" width="14.7109375" customWidth="1"/>
    <col min="15876" max="15876" width="16.28515625" customWidth="1"/>
    <col min="15877" max="15877" width="11.85546875" customWidth="1"/>
    <col min="15878" max="15878" width="15.42578125" customWidth="1"/>
    <col min="15879" max="15879" width="14.85546875" customWidth="1"/>
    <col min="16125" max="16125" width="32.42578125" customWidth="1"/>
    <col min="16126" max="16126" width="19.85546875" customWidth="1"/>
    <col min="16127" max="16127" width="14.42578125" customWidth="1"/>
    <col min="16128" max="16128" width="15.42578125" customWidth="1"/>
    <col min="16129" max="16129" width="12.42578125" customWidth="1"/>
    <col min="16130" max="16130" width="12.5703125" customWidth="1"/>
    <col min="16131" max="16131" width="14.7109375" customWidth="1"/>
    <col min="16132" max="16132" width="16.28515625" customWidth="1"/>
    <col min="16133" max="16133" width="11.85546875" customWidth="1"/>
    <col min="16134" max="16134" width="15.42578125" customWidth="1"/>
    <col min="16135" max="16135" width="14.85546875" customWidth="1"/>
  </cols>
  <sheetData>
    <row r="1" spans="1:11" ht="16.5">
      <c r="A1" s="139" t="s">
        <v>69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8.75">
      <c r="A2" s="145" t="s">
        <v>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1" ht="18.75">
      <c r="A3" s="137" t="s">
        <v>115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</row>
    <row r="4" spans="1:11" ht="18.75">
      <c r="A4" s="137" t="s">
        <v>374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</row>
    <row r="5" spans="1:11">
      <c r="A5" s="138" t="s">
        <v>353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1" ht="15" customHeight="1">
      <c r="A6" s="132" t="s">
        <v>1</v>
      </c>
      <c r="B6" s="132" t="s">
        <v>2</v>
      </c>
      <c r="C6" s="132" t="s">
        <v>375</v>
      </c>
      <c r="D6" s="132" t="s">
        <v>376</v>
      </c>
      <c r="E6" s="132" t="s">
        <v>116</v>
      </c>
      <c r="F6" s="132" t="s">
        <v>377</v>
      </c>
      <c r="G6" s="127" t="s">
        <v>397</v>
      </c>
      <c r="H6" s="123" t="s">
        <v>378</v>
      </c>
      <c r="I6" s="124"/>
      <c r="J6" s="123" t="s">
        <v>379</v>
      </c>
      <c r="K6" s="124"/>
    </row>
    <row r="7" spans="1:11" ht="93" customHeight="1">
      <c r="A7" s="143"/>
      <c r="B7" s="143"/>
      <c r="C7" s="144"/>
      <c r="D7" s="143"/>
      <c r="E7" s="143"/>
      <c r="F7" s="143"/>
      <c r="G7" s="129"/>
      <c r="H7" s="140"/>
      <c r="I7" s="141"/>
      <c r="J7" s="140"/>
      <c r="K7" s="141"/>
    </row>
    <row r="8" spans="1:11">
      <c r="A8" s="36"/>
      <c r="B8" s="36"/>
      <c r="C8" s="41"/>
      <c r="D8" s="36"/>
      <c r="E8" s="36"/>
      <c r="F8" s="36"/>
      <c r="G8" s="35"/>
      <c r="H8" s="35" t="s">
        <v>5</v>
      </c>
      <c r="I8" s="35" t="s">
        <v>6</v>
      </c>
      <c r="J8" s="43" t="s">
        <v>5</v>
      </c>
      <c r="K8" s="44" t="s">
        <v>6</v>
      </c>
    </row>
    <row r="9" spans="1:11">
      <c r="A9" s="36"/>
      <c r="B9" s="36"/>
      <c r="C9" s="40"/>
      <c r="D9" s="36"/>
      <c r="E9" s="36"/>
      <c r="F9" s="36"/>
      <c r="G9" s="35"/>
      <c r="H9" s="4"/>
      <c r="I9" s="4"/>
      <c r="J9" s="39"/>
      <c r="K9" s="39"/>
    </row>
    <row r="10" spans="1:11" ht="25.5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 t="s">
        <v>324</v>
      </c>
      <c r="G10" s="19">
        <v>7</v>
      </c>
      <c r="H10" s="19" t="s">
        <v>331</v>
      </c>
      <c r="I10" s="19" t="s">
        <v>332</v>
      </c>
      <c r="J10" s="45" t="s">
        <v>333</v>
      </c>
      <c r="K10" s="45" t="s">
        <v>334</v>
      </c>
    </row>
    <row r="11" spans="1:11" ht="29.25">
      <c r="A11" s="5" t="s">
        <v>86</v>
      </c>
      <c r="B11" s="21"/>
      <c r="C11" s="16">
        <f>C12+C26+C38</f>
        <v>18585553</v>
      </c>
      <c r="D11" s="16">
        <f>D12+D26</f>
        <v>7051248</v>
      </c>
      <c r="E11" s="16">
        <f>E12+E26</f>
        <v>7051248</v>
      </c>
      <c r="F11" s="16">
        <f t="shared" ref="F11:F53" si="0">E11-D11</f>
        <v>0</v>
      </c>
      <c r="G11" s="16">
        <f>G12+G26</f>
        <v>7330397.2400000002</v>
      </c>
      <c r="H11" s="16">
        <f>G11-E11</f>
        <v>279149.24000000022</v>
      </c>
      <c r="I11" s="16">
        <f>G11/E11*100</f>
        <v>103.9588628849815</v>
      </c>
      <c r="J11" s="54">
        <f>G11-C11</f>
        <v>-11255155.76</v>
      </c>
      <c r="K11" s="55">
        <f>G11/C11*100</f>
        <v>39.441372769483912</v>
      </c>
    </row>
    <row r="12" spans="1:11">
      <c r="A12" s="5" t="s">
        <v>88</v>
      </c>
      <c r="B12" s="21"/>
      <c r="C12" s="16">
        <f>C13+C17+C20+C24+C15</f>
        <v>11413482.85</v>
      </c>
      <c r="D12" s="16">
        <f>D13+D15+D17+D20+D24</f>
        <v>6171428</v>
      </c>
      <c r="E12" s="16">
        <f>E13+E17+E20+E24+E15</f>
        <v>6171428</v>
      </c>
      <c r="F12" s="17">
        <f t="shared" si="0"/>
        <v>0</v>
      </c>
      <c r="G12" s="16">
        <f>G13+G17+G20+G24+G15</f>
        <v>6350626.6900000004</v>
      </c>
      <c r="H12" s="16">
        <f t="shared" ref="H12:H53" si="1">G12-E12</f>
        <v>179198.69000000041</v>
      </c>
      <c r="I12" s="16">
        <f t="shared" ref="I12:I53" si="2">G12/E12*100</f>
        <v>102.90368274571138</v>
      </c>
      <c r="J12" s="56">
        <f t="shared" ref="J12:J53" si="3">G12-C12</f>
        <v>-5062856.1599999992</v>
      </c>
      <c r="K12" s="57">
        <f t="shared" ref="K12:K53" si="4">G12/C12*100</f>
        <v>55.641444188966396</v>
      </c>
    </row>
    <row r="13" spans="1:11" s="20" customFormat="1">
      <c r="A13" s="6" t="s">
        <v>40</v>
      </c>
      <c r="B13" s="7" t="s">
        <v>42</v>
      </c>
      <c r="C13" s="16">
        <f>C14</f>
        <v>7419733.6699999999</v>
      </c>
      <c r="D13" s="16">
        <f>D14</f>
        <v>1400000</v>
      </c>
      <c r="E13" s="16">
        <f>E14</f>
        <v>1400000</v>
      </c>
      <c r="F13" s="16">
        <f t="shared" si="0"/>
        <v>0</v>
      </c>
      <c r="G13" s="16">
        <f>G14</f>
        <v>1473900.09</v>
      </c>
      <c r="H13" s="16">
        <f t="shared" si="1"/>
        <v>73900.090000000084</v>
      </c>
      <c r="I13" s="16">
        <f t="shared" si="2"/>
        <v>105.27857785714285</v>
      </c>
      <c r="J13" s="54">
        <f t="shared" si="3"/>
        <v>-5945833.5800000001</v>
      </c>
      <c r="K13" s="55">
        <f t="shared" si="4"/>
        <v>19.864595625034074</v>
      </c>
    </row>
    <row r="14" spans="1:11">
      <c r="A14" s="9" t="s">
        <v>41</v>
      </c>
      <c r="B14" s="7" t="s">
        <v>43</v>
      </c>
      <c r="C14" s="17">
        <v>7419733.6699999999</v>
      </c>
      <c r="D14" s="17">
        <v>1400000</v>
      </c>
      <c r="E14" s="17">
        <v>1400000</v>
      </c>
      <c r="F14" s="17">
        <f t="shared" si="0"/>
        <v>0</v>
      </c>
      <c r="G14" s="17">
        <v>1473900.09</v>
      </c>
      <c r="H14" s="17">
        <f t="shared" si="1"/>
        <v>73900.090000000084</v>
      </c>
      <c r="I14" s="17">
        <f t="shared" si="2"/>
        <v>105.27857785714285</v>
      </c>
      <c r="J14" s="56">
        <f t="shared" si="3"/>
        <v>-5945833.5800000001</v>
      </c>
      <c r="K14" s="57">
        <f t="shared" si="4"/>
        <v>19.864595625034074</v>
      </c>
    </row>
    <row r="15" spans="1:11" ht="39">
      <c r="A15" s="6" t="s">
        <v>325</v>
      </c>
      <c r="B15" s="7" t="s">
        <v>327</v>
      </c>
      <c r="C15" s="16">
        <f>C16</f>
        <v>752294.64</v>
      </c>
      <c r="D15" s="16">
        <f>D16</f>
        <v>850000</v>
      </c>
      <c r="E15" s="16">
        <f>E16</f>
        <v>850000</v>
      </c>
      <c r="F15" s="16">
        <f t="shared" si="0"/>
        <v>0</v>
      </c>
      <c r="G15" s="16">
        <f>G16</f>
        <v>837403.99</v>
      </c>
      <c r="H15" s="16">
        <f>H16</f>
        <v>-12596.010000000009</v>
      </c>
      <c r="I15" s="17">
        <f t="shared" si="2"/>
        <v>98.51811647058824</v>
      </c>
      <c r="J15" s="54">
        <f t="shared" si="3"/>
        <v>85109.349999999977</v>
      </c>
      <c r="K15" s="55"/>
    </row>
    <row r="16" spans="1:11" ht="39">
      <c r="A16" s="9" t="s">
        <v>326</v>
      </c>
      <c r="B16" s="7" t="s">
        <v>328</v>
      </c>
      <c r="C16" s="17">
        <v>752294.64</v>
      </c>
      <c r="D16" s="17">
        <v>850000</v>
      </c>
      <c r="E16" s="17">
        <v>850000</v>
      </c>
      <c r="F16" s="17">
        <f t="shared" si="0"/>
        <v>0</v>
      </c>
      <c r="G16" s="17">
        <v>837403.99</v>
      </c>
      <c r="H16" s="17">
        <f t="shared" si="1"/>
        <v>-12596.010000000009</v>
      </c>
      <c r="I16" s="17">
        <f t="shared" si="2"/>
        <v>98.51811647058824</v>
      </c>
      <c r="J16" s="56">
        <f t="shared" si="3"/>
        <v>85109.349999999977</v>
      </c>
      <c r="K16" s="57"/>
    </row>
    <row r="17" spans="1:11">
      <c r="A17" s="6" t="s">
        <v>44</v>
      </c>
      <c r="B17" s="7" t="s">
        <v>45</v>
      </c>
      <c r="C17" s="16">
        <f>C18+C19</f>
        <v>764655.92</v>
      </c>
      <c r="D17" s="16">
        <f>D18+D19</f>
        <v>801428</v>
      </c>
      <c r="E17" s="16">
        <f>SUM(E18:E19)</f>
        <v>801428</v>
      </c>
      <c r="F17" s="17">
        <f t="shared" si="0"/>
        <v>0</v>
      </c>
      <c r="G17" s="16">
        <f>G18+G19</f>
        <v>762837.97</v>
      </c>
      <c r="H17" s="16">
        <f t="shared" si="1"/>
        <v>-38590.030000000028</v>
      </c>
      <c r="I17" s="16">
        <f t="shared" si="2"/>
        <v>95.184841308264751</v>
      </c>
      <c r="J17" s="54">
        <f t="shared" si="3"/>
        <v>-1817.9500000000698</v>
      </c>
      <c r="K17" s="55">
        <f t="shared" si="4"/>
        <v>99.762252543601562</v>
      </c>
    </row>
    <row r="18" spans="1:11" ht="39">
      <c r="A18" s="9" t="s">
        <v>46</v>
      </c>
      <c r="B18" s="22" t="s">
        <v>47</v>
      </c>
      <c r="C18" s="17">
        <v>763355.92</v>
      </c>
      <c r="D18" s="17">
        <v>800000</v>
      </c>
      <c r="E18" s="17">
        <v>800000</v>
      </c>
      <c r="F18" s="17">
        <f t="shared" si="0"/>
        <v>0</v>
      </c>
      <c r="G18" s="17">
        <v>761409.28</v>
      </c>
      <c r="H18" s="17">
        <f t="shared" si="1"/>
        <v>-38590.719999999972</v>
      </c>
      <c r="I18" s="17">
        <f t="shared" si="2"/>
        <v>95.176159999999996</v>
      </c>
      <c r="J18" s="56">
        <f t="shared" si="3"/>
        <v>-1946.640000000014</v>
      </c>
      <c r="K18" s="57">
        <f t="shared" si="4"/>
        <v>99.744989205035566</v>
      </c>
    </row>
    <row r="19" spans="1:11">
      <c r="A19" s="9" t="s">
        <v>71</v>
      </c>
      <c r="B19" s="22" t="s">
        <v>72</v>
      </c>
      <c r="C19" s="17">
        <v>1300</v>
      </c>
      <c r="D19" s="17">
        <v>1428</v>
      </c>
      <c r="E19" s="17">
        <v>1428</v>
      </c>
      <c r="F19" s="17">
        <f t="shared" si="0"/>
        <v>0</v>
      </c>
      <c r="G19" s="17">
        <v>1428.69</v>
      </c>
      <c r="H19" s="17">
        <f t="shared" si="1"/>
        <v>0.69000000000005457</v>
      </c>
      <c r="I19" s="17"/>
      <c r="J19" s="56">
        <f t="shared" si="3"/>
        <v>128.69000000000005</v>
      </c>
      <c r="K19" s="57"/>
    </row>
    <row r="20" spans="1:11">
      <c r="A20" s="6" t="s">
        <v>48</v>
      </c>
      <c r="B20" s="8" t="s">
        <v>50</v>
      </c>
      <c r="C20" s="16">
        <f>SUM(C21:C23)</f>
        <v>2386999.69</v>
      </c>
      <c r="D20" s="16">
        <f>SUM(D21:D23)</f>
        <v>3030000</v>
      </c>
      <c r="E20" s="16">
        <f>SUM(E21:E23)</f>
        <v>3030000</v>
      </c>
      <c r="F20" s="16">
        <f t="shared" si="0"/>
        <v>0</v>
      </c>
      <c r="G20" s="16">
        <f>SUM(G21:G23)</f>
        <v>3171909.75</v>
      </c>
      <c r="H20" s="16">
        <f t="shared" si="1"/>
        <v>141909.75</v>
      </c>
      <c r="I20" s="16">
        <f t="shared" si="2"/>
        <v>104.6834900990099</v>
      </c>
      <c r="J20" s="54">
        <f t="shared" si="3"/>
        <v>784910.06</v>
      </c>
      <c r="K20" s="55">
        <f t="shared" si="4"/>
        <v>132.88270473131064</v>
      </c>
    </row>
    <row r="21" spans="1:11">
      <c r="A21" s="9" t="s">
        <v>49</v>
      </c>
      <c r="B21" s="2" t="s">
        <v>55</v>
      </c>
      <c r="C21" s="17">
        <v>389280.49</v>
      </c>
      <c r="D21" s="17">
        <v>480000</v>
      </c>
      <c r="E21" s="17">
        <v>480000</v>
      </c>
      <c r="F21" s="17">
        <f t="shared" si="0"/>
        <v>0</v>
      </c>
      <c r="G21" s="17">
        <v>476313.84</v>
      </c>
      <c r="H21" s="17">
        <f t="shared" si="1"/>
        <v>-3686.1599999999744</v>
      </c>
      <c r="I21" s="17">
        <f t="shared" si="2"/>
        <v>99.232050000000001</v>
      </c>
      <c r="J21" s="56">
        <f t="shared" si="3"/>
        <v>87033.350000000035</v>
      </c>
      <c r="K21" s="57">
        <f t="shared" si="4"/>
        <v>122.35749086731782</v>
      </c>
    </row>
    <row r="22" spans="1:11">
      <c r="A22" s="9" t="s">
        <v>51</v>
      </c>
      <c r="B22" s="2" t="s">
        <v>56</v>
      </c>
      <c r="C22" s="17">
        <v>634021.04</v>
      </c>
      <c r="D22" s="17">
        <v>750000</v>
      </c>
      <c r="E22" s="17">
        <v>750000</v>
      </c>
      <c r="F22" s="17">
        <f t="shared" si="0"/>
        <v>0</v>
      </c>
      <c r="G22" s="17">
        <v>756421.74</v>
      </c>
      <c r="H22" s="17">
        <f t="shared" si="1"/>
        <v>6421.7399999999907</v>
      </c>
      <c r="I22" s="17">
        <f t="shared" si="2"/>
        <v>100.85623200000001</v>
      </c>
      <c r="J22" s="56">
        <f t="shared" si="3"/>
        <v>122400.69999999995</v>
      </c>
      <c r="K22" s="57">
        <f t="shared" si="4"/>
        <v>119.30546342752284</v>
      </c>
    </row>
    <row r="23" spans="1:11">
      <c r="A23" s="9" t="s">
        <v>52</v>
      </c>
      <c r="B23" s="2" t="s">
        <v>57</v>
      </c>
      <c r="C23" s="17">
        <v>1363698.16</v>
      </c>
      <c r="D23" s="17">
        <v>1800000</v>
      </c>
      <c r="E23" s="17">
        <v>1800000</v>
      </c>
      <c r="F23" s="17">
        <f t="shared" si="0"/>
        <v>0</v>
      </c>
      <c r="G23" s="17">
        <v>1939174.17</v>
      </c>
      <c r="H23" s="17">
        <f t="shared" si="1"/>
        <v>139174.16999999993</v>
      </c>
      <c r="I23" s="17">
        <f t="shared" si="2"/>
        <v>107.73189833333332</v>
      </c>
      <c r="J23" s="56">
        <f t="shared" si="3"/>
        <v>575476.01</v>
      </c>
      <c r="K23" s="57">
        <f t="shared" si="4"/>
        <v>142.19966169053129</v>
      </c>
    </row>
    <row r="24" spans="1:11">
      <c r="A24" s="6" t="s">
        <v>53</v>
      </c>
      <c r="B24" s="8" t="s">
        <v>121</v>
      </c>
      <c r="C24" s="16">
        <f>C25</f>
        <v>89798.93</v>
      </c>
      <c r="D24" s="16">
        <f>D25</f>
        <v>90000</v>
      </c>
      <c r="E24" s="16">
        <f>E25</f>
        <v>90000</v>
      </c>
      <c r="F24" s="17">
        <f t="shared" si="0"/>
        <v>0</v>
      </c>
      <c r="G24" s="16">
        <f>G25</f>
        <v>104574.89</v>
      </c>
      <c r="H24" s="16">
        <f t="shared" si="1"/>
        <v>14574.89</v>
      </c>
      <c r="I24" s="16">
        <f t="shared" si="2"/>
        <v>116.19432222222221</v>
      </c>
      <c r="J24" s="54">
        <f t="shared" si="3"/>
        <v>14775.960000000006</v>
      </c>
      <c r="K24" s="55">
        <f t="shared" si="4"/>
        <v>116.45449450232871</v>
      </c>
    </row>
    <row r="25" spans="1:11" ht="26.25">
      <c r="A25" s="9" t="s">
        <v>54</v>
      </c>
      <c r="B25" s="2" t="s">
        <v>122</v>
      </c>
      <c r="C25" s="17">
        <v>89798.93</v>
      </c>
      <c r="D25" s="17">
        <v>90000</v>
      </c>
      <c r="E25" s="17">
        <v>90000</v>
      </c>
      <c r="F25" s="17">
        <f t="shared" si="0"/>
        <v>0</v>
      </c>
      <c r="G25" s="17">
        <v>104574.89</v>
      </c>
      <c r="H25" s="17">
        <f t="shared" si="1"/>
        <v>14574.89</v>
      </c>
      <c r="I25" s="17">
        <f t="shared" si="2"/>
        <v>116.19432222222221</v>
      </c>
      <c r="J25" s="56">
        <f t="shared" si="3"/>
        <v>14775.960000000006</v>
      </c>
      <c r="K25" s="57">
        <f t="shared" si="4"/>
        <v>116.45449450232871</v>
      </c>
    </row>
    <row r="26" spans="1:11">
      <c r="A26" s="6" t="s">
        <v>87</v>
      </c>
      <c r="B26" s="8"/>
      <c r="C26" s="16">
        <f>C27+C32</f>
        <v>7133971.3899999997</v>
      </c>
      <c r="D26" s="16">
        <f>D27+D32+D36</f>
        <v>879820</v>
      </c>
      <c r="E26" s="16">
        <f>E27+E32+E36</f>
        <v>879820</v>
      </c>
      <c r="F26" s="16">
        <f t="shared" si="0"/>
        <v>0</v>
      </c>
      <c r="G26" s="16">
        <f>G27+G32+G36+G38+G39</f>
        <v>979770.54999999993</v>
      </c>
      <c r="H26" s="16">
        <f t="shared" si="1"/>
        <v>99950.54999999993</v>
      </c>
      <c r="I26" s="16">
        <f t="shared" si="2"/>
        <v>111.36034075151736</v>
      </c>
      <c r="J26" s="54">
        <f t="shared" si="3"/>
        <v>-6154200.8399999999</v>
      </c>
      <c r="K26" s="55">
        <f t="shared" si="4"/>
        <v>13.733872711816412</v>
      </c>
    </row>
    <row r="27" spans="1:11" ht="64.5">
      <c r="A27" s="6" t="s">
        <v>58</v>
      </c>
      <c r="B27" s="8" t="s">
        <v>59</v>
      </c>
      <c r="C27" s="16">
        <f>SUM(C28:C31)</f>
        <v>6874853.5099999998</v>
      </c>
      <c r="D27" s="16">
        <f>SUM(D28:D31)</f>
        <v>360000</v>
      </c>
      <c r="E27" s="16">
        <f>SUM(E28:E31)</f>
        <v>360000</v>
      </c>
      <c r="F27" s="16">
        <f t="shared" si="0"/>
        <v>0</v>
      </c>
      <c r="G27" s="16">
        <f>SUM(G28:G31)</f>
        <v>394694.44</v>
      </c>
      <c r="H27" s="16">
        <f t="shared" si="1"/>
        <v>34694.44</v>
      </c>
      <c r="I27" s="16">
        <f t="shared" si="2"/>
        <v>109.63734444444444</v>
      </c>
      <c r="J27" s="54">
        <f t="shared" si="3"/>
        <v>-6480159.0699999994</v>
      </c>
      <c r="K27" s="55">
        <f t="shared" si="4"/>
        <v>5.7411323663244138</v>
      </c>
    </row>
    <row r="28" spans="1:11" ht="84.75">
      <c r="A28" s="14" t="s">
        <v>83</v>
      </c>
      <c r="B28" s="2" t="s">
        <v>82</v>
      </c>
      <c r="C28" s="17">
        <v>6165723.71</v>
      </c>
      <c r="D28" s="17">
        <v>0</v>
      </c>
      <c r="E28" s="17">
        <v>0</v>
      </c>
      <c r="F28" s="17">
        <f t="shared" si="0"/>
        <v>0</v>
      </c>
      <c r="G28" s="17">
        <v>0</v>
      </c>
      <c r="H28" s="17">
        <f t="shared" si="1"/>
        <v>0</v>
      </c>
      <c r="I28" s="17" t="e">
        <f t="shared" si="2"/>
        <v>#DIV/0!</v>
      </c>
      <c r="J28" s="56">
        <f t="shared" si="3"/>
        <v>-6165723.71</v>
      </c>
      <c r="K28" s="57">
        <f t="shared" si="4"/>
        <v>0</v>
      </c>
    </row>
    <row r="29" spans="1:11" ht="72.75">
      <c r="A29" s="14" t="s">
        <v>60</v>
      </c>
      <c r="B29" s="2" t="s">
        <v>387</v>
      </c>
      <c r="C29" s="17">
        <v>569732.73</v>
      </c>
      <c r="D29" s="17">
        <v>0</v>
      </c>
      <c r="E29" s="17">
        <v>0</v>
      </c>
      <c r="F29" s="17">
        <f t="shared" si="0"/>
        <v>0</v>
      </c>
      <c r="G29" s="17">
        <v>0</v>
      </c>
      <c r="H29" s="17">
        <f t="shared" si="1"/>
        <v>0</v>
      </c>
      <c r="I29" s="17" t="e">
        <f t="shared" si="2"/>
        <v>#DIV/0!</v>
      </c>
      <c r="J29" s="56">
        <f t="shared" si="3"/>
        <v>-569732.73</v>
      </c>
      <c r="K29" s="57">
        <f t="shared" si="4"/>
        <v>0</v>
      </c>
    </row>
    <row r="30" spans="1:11" ht="36.75">
      <c r="A30" s="14" t="s">
        <v>386</v>
      </c>
      <c r="B30" s="2" t="s">
        <v>344</v>
      </c>
      <c r="C30" s="17">
        <v>0</v>
      </c>
      <c r="D30" s="17">
        <v>260000</v>
      </c>
      <c r="E30" s="17">
        <v>260000</v>
      </c>
      <c r="F30" s="17">
        <f t="shared" si="0"/>
        <v>0</v>
      </c>
      <c r="G30" s="17">
        <v>301034.89</v>
      </c>
      <c r="H30" s="17">
        <f t="shared" si="1"/>
        <v>41034.890000000014</v>
      </c>
      <c r="I30" s="17">
        <f t="shared" si="2"/>
        <v>115.78265</v>
      </c>
      <c r="J30" s="56">
        <f t="shared" si="3"/>
        <v>301034.89</v>
      </c>
      <c r="K30" s="57" t="e">
        <f t="shared" si="4"/>
        <v>#DIV/0!</v>
      </c>
    </row>
    <row r="31" spans="1:11" ht="36.75">
      <c r="A31" s="14" t="s">
        <v>61</v>
      </c>
      <c r="B31" s="2" t="s">
        <v>123</v>
      </c>
      <c r="C31" s="17">
        <v>139397.07</v>
      </c>
      <c r="D31" s="17">
        <v>100000</v>
      </c>
      <c r="E31" s="17">
        <v>100000</v>
      </c>
      <c r="F31" s="17">
        <f t="shared" si="0"/>
        <v>0</v>
      </c>
      <c r="G31" s="17">
        <v>93659.55</v>
      </c>
      <c r="H31" s="17">
        <f t="shared" si="1"/>
        <v>-6340.4499999999971</v>
      </c>
      <c r="I31" s="17">
        <f t="shared" si="2"/>
        <v>93.659549999999996</v>
      </c>
      <c r="J31" s="56">
        <f t="shared" si="3"/>
        <v>-45737.520000000004</v>
      </c>
      <c r="K31" s="57">
        <f t="shared" si="4"/>
        <v>67.189037760980199</v>
      </c>
    </row>
    <row r="32" spans="1:11" ht="24.75">
      <c r="A32" s="52" t="s">
        <v>384</v>
      </c>
      <c r="B32" s="8" t="s">
        <v>385</v>
      </c>
      <c r="C32" s="16">
        <f>C33+C34+C35</f>
        <v>259117.88</v>
      </c>
      <c r="D32" s="16">
        <f>D33+D34+D35</f>
        <v>504820</v>
      </c>
      <c r="E32" s="16">
        <f t="shared" ref="E32:G32" si="5">E33+E34+E35</f>
        <v>504820</v>
      </c>
      <c r="F32" s="16">
        <f t="shared" si="5"/>
        <v>0</v>
      </c>
      <c r="G32" s="16">
        <f t="shared" si="5"/>
        <v>504820</v>
      </c>
      <c r="H32" s="16"/>
      <c r="I32" s="16"/>
      <c r="J32" s="54"/>
      <c r="K32" s="55"/>
    </row>
    <row r="33" spans="1:11" ht="24.75">
      <c r="A33" s="14" t="s">
        <v>350</v>
      </c>
      <c r="B33" s="2" t="s">
        <v>124</v>
      </c>
      <c r="C33" s="17">
        <v>1260</v>
      </c>
      <c r="D33" s="17">
        <v>2520</v>
      </c>
      <c r="E33" s="17">
        <v>2520</v>
      </c>
      <c r="F33" s="17">
        <f t="shared" si="0"/>
        <v>0</v>
      </c>
      <c r="G33" s="17">
        <v>2520</v>
      </c>
      <c r="H33" s="17">
        <f t="shared" si="1"/>
        <v>0</v>
      </c>
      <c r="I33" s="17"/>
      <c r="J33" s="56">
        <f t="shared" si="3"/>
        <v>1260</v>
      </c>
      <c r="K33" s="57">
        <f t="shared" si="4"/>
        <v>200</v>
      </c>
    </row>
    <row r="34" spans="1:11" ht="48.75">
      <c r="A34" s="14" t="s">
        <v>117</v>
      </c>
      <c r="B34" s="2" t="s">
        <v>125</v>
      </c>
      <c r="C34" s="17">
        <v>3257.88</v>
      </c>
      <c r="D34" s="17">
        <v>0</v>
      </c>
      <c r="E34" s="17">
        <v>0</v>
      </c>
      <c r="F34" s="17">
        <f t="shared" si="0"/>
        <v>0</v>
      </c>
      <c r="G34" s="17">
        <v>0</v>
      </c>
      <c r="H34" s="17">
        <f t="shared" si="1"/>
        <v>0</v>
      </c>
      <c r="I34" s="17"/>
      <c r="J34" s="56">
        <f t="shared" si="3"/>
        <v>-3257.88</v>
      </c>
      <c r="K34" s="57">
        <f t="shared" si="4"/>
        <v>0</v>
      </c>
    </row>
    <row r="35" spans="1:11" ht="99" customHeight="1">
      <c r="A35" s="50" t="s">
        <v>345</v>
      </c>
      <c r="B35" s="2" t="s">
        <v>346</v>
      </c>
      <c r="C35" s="17">
        <v>254600</v>
      </c>
      <c r="D35" s="17">
        <v>502300</v>
      </c>
      <c r="E35" s="17">
        <v>502300</v>
      </c>
      <c r="F35" s="17">
        <f t="shared" si="0"/>
        <v>0</v>
      </c>
      <c r="G35" s="17">
        <v>502300</v>
      </c>
      <c r="H35" s="17">
        <f t="shared" si="1"/>
        <v>0</v>
      </c>
      <c r="I35" s="17"/>
      <c r="J35" s="56">
        <f t="shared" si="3"/>
        <v>247700</v>
      </c>
      <c r="K35" s="57"/>
    </row>
    <row r="36" spans="1:11" ht="16.5" customHeight="1">
      <c r="A36" s="51" t="s">
        <v>380</v>
      </c>
      <c r="B36" s="8" t="s">
        <v>382</v>
      </c>
      <c r="C36" s="16">
        <v>0</v>
      </c>
      <c r="D36" s="16">
        <f>D37</f>
        <v>15000</v>
      </c>
      <c r="E36" s="16">
        <f>E37</f>
        <v>15000</v>
      </c>
      <c r="F36" s="16">
        <f t="shared" si="0"/>
        <v>0</v>
      </c>
      <c r="G36" s="16">
        <f>G37</f>
        <v>15000</v>
      </c>
      <c r="H36" s="16"/>
      <c r="I36" s="16"/>
      <c r="J36" s="54"/>
      <c r="K36" s="55"/>
    </row>
    <row r="37" spans="1:11" ht="63.75" customHeight="1">
      <c r="A37" s="50" t="s">
        <v>383</v>
      </c>
      <c r="B37" s="2" t="s">
        <v>381</v>
      </c>
      <c r="C37" s="17"/>
      <c r="D37" s="17">
        <v>15000</v>
      </c>
      <c r="E37" s="17">
        <v>15000</v>
      </c>
      <c r="F37" s="17">
        <f>E37-D37</f>
        <v>0</v>
      </c>
      <c r="G37" s="17">
        <v>15000</v>
      </c>
      <c r="H37" s="17">
        <f t="shared" si="1"/>
        <v>0</v>
      </c>
      <c r="I37" s="17">
        <f t="shared" ref="I37" si="6">G37/E37*100</f>
        <v>100</v>
      </c>
      <c r="J37" s="56">
        <f t="shared" ref="J37" si="7">G37-C37</f>
        <v>15000</v>
      </c>
      <c r="K37" s="57" t="e">
        <f t="shared" ref="K37" si="8">G37/C37*100</f>
        <v>#DIV/0!</v>
      </c>
    </row>
    <row r="38" spans="1:11">
      <c r="A38" s="6" t="s">
        <v>73</v>
      </c>
      <c r="B38" s="8" t="s">
        <v>126</v>
      </c>
      <c r="C38" s="26">
        <v>38098.76</v>
      </c>
      <c r="D38" s="26">
        <v>0</v>
      </c>
      <c r="E38" s="26">
        <v>0</v>
      </c>
      <c r="F38" s="16">
        <f>E38-D38</f>
        <v>0</v>
      </c>
      <c r="G38" s="26">
        <v>-48696.92</v>
      </c>
      <c r="H38" s="26">
        <f t="shared" si="1"/>
        <v>-48696.92</v>
      </c>
      <c r="I38" s="26"/>
      <c r="J38" s="54">
        <f t="shared" si="3"/>
        <v>-86795.68</v>
      </c>
      <c r="K38" s="55">
        <f t="shared" si="4"/>
        <v>-127.81759826304058</v>
      </c>
    </row>
    <row r="39" spans="1:11">
      <c r="A39" s="6" t="s">
        <v>388</v>
      </c>
      <c r="B39" s="8" t="s">
        <v>389</v>
      </c>
      <c r="C39" s="26">
        <v>0</v>
      </c>
      <c r="D39" s="26">
        <v>0</v>
      </c>
      <c r="E39" s="26">
        <v>0</v>
      </c>
      <c r="F39" s="16">
        <f>E39-D39</f>
        <v>0</v>
      </c>
      <c r="G39" s="26">
        <v>113953.03</v>
      </c>
      <c r="H39" s="26">
        <f t="shared" si="1"/>
        <v>113953.03</v>
      </c>
      <c r="I39" s="26"/>
      <c r="J39" s="54">
        <f t="shared" si="3"/>
        <v>113953.03</v>
      </c>
      <c r="K39" s="55"/>
    </row>
    <row r="40" spans="1:11">
      <c r="A40" s="10" t="s">
        <v>62</v>
      </c>
      <c r="B40" s="8" t="s">
        <v>127</v>
      </c>
      <c r="C40" s="16">
        <f t="shared" ref="C40" si="9">C41+C51</f>
        <v>1488888</v>
      </c>
      <c r="D40" s="16">
        <f>D41+D51</f>
        <v>7599708</v>
      </c>
      <c r="E40" s="16">
        <f>E41+E51</f>
        <v>7640818</v>
      </c>
      <c r="F40" s="16">
        <f t="shared" si="0"/>
        <v>41110</v>
      </c>
      <c r="G40" s="16">
        <f>G41+G51+G52</f>
        <v>7499818</v>
      </c>
      <c r="H40" s="16">
        <f t="shared" si="1"/>
        <v>-141000</v>
      </c>
      <c r="I40" s="16">
        <f t="shared" si="2"/>
        <v>98.154647840061102</v>
      </c>
      <c r="J40" s="54">
        <f t="shared" si="3"/>
        <v>6010930</v>
      </c>
      <c r="K40" s="55">
        <f t="shared" si="4"/>
        <v>503.71942013099709</v>
      </c>
    </row>
    <row r="41" spans="1:11" s="20" customFormat="1" ht="37.5" customHeight="1">
      <c r="A41" s="10" t="s">
        <v>35</v>
      </c>
      <c r="B41" s="8" t="s">
        <v>128</v>
      </c>
      <c r="C41" s="16">
        <f>C42+C45+C44++C49</f>
        <v>792888</v>
      </c>
      <c r="D41" s="16">
        <f>D42+D45+D44++D49</f>
        <v>7299708</v>
      </c>
      <c r="E41" s="16">
        <f>E42+E45+E44++E49</f>
        <v>7340818</v>
      </c>
      <c r="F41" s="16">
        <f t="shared" si="0"/>
        <v>41110</v>
      </c>
      <c r="G41" s="16">
        <f>G42+G45+G44++G49</f>
        <v>7340818</v>
      </c>
      <c r="H41" s="16">
        <f t="shared" si="1"/>
        <v>0</v>
      </c>
      <c r="I41" s="16">
        <f t="shared" si="2"/>
        <v>100</v>
      </c>
      <c r="J41" s="54">
        <f t="shared" si="3"/>
        <v>6547930</v>
      </c>
      <c r="K41" s="55">
        <f t="shared" si="4"/>
        <v>925.83290452119331</v>
      </c>
    </row>
    <row r="42" spans="1:11" s="20" customFormat="1" ht="22.5">
      <c r="A42" s="10" t="s">
        <v>63</v>
      </c>
      <c r="B42" s="8" t="s">
        <v>129</v>
      </c>
      <c r="C42" s="16">
        <f>C43</f>
        <v>32500</v>
      </c>
      <c r="D42" s="16">
        <f>D43</f>
        <v>35293</v>
      </c>
      <c r="E42" s="16">
        <f>E43</f>
        <v>35293</v>
      </c>
      <c r="F42" s="16">
        <f t="shared" si="0"/>
        <v>0</v>
      </c>
      <c r="G42" s="16">
        <f>G43</f>
        <v>35293</v>
      </c>
      <c r="H42" s="16">
        <f t="shared" si="1"/>
        <v>0</v>
      </c>
      <c r="I42" s="16">
        <f t="shared" si="2"/>
        <v>100</v>
      </c>
      <c r="J42" s="54">
        <f t="shared" si="3"/>
        <v>2793</v>
      </c>
      <c r="K42" s="55">
        <f t="shared" si="4"/>
        <v>108.59384615384616</v>
      </c>
    </row>
    <row r="43" spans="1:11" ht="34.5">
      <c r="A43" s="11" t="s">
        <v>81</v>
      </c>
      <c r="B43" s="2" t="s">
        <v>130</v>
      </c>
      <c r="C43" s="17">
        <v>32500</v>
      </c>
      <c r="D43" s="17">
        <v>35293</v>
      </c>
      <c r="E43" s="17">
        <v>35293</v>
      </c>
      <c r="F43" s="17">
        <f t="shared" si="0"/>
        <v>0</v>
      </c>
      <c r="G43" s="17">
        <v>35293</v>
      </c>
      <c r="H43" s="17">
        <f t="shared" si="1"/>
        <v>0</v>
      </c>
      <c r="I43" s="17">
        <f t="shared" si="2"/>
        <v>100</v>
      </c>
      <c r="J43" s="56">
        <f t="shared" si="3"/>
        <v>2793</v>
      </c>
      <c r="K43" s="57">
        <f t="shared" si="4"/>
        <v>108.59384615384616</v>
      </c>
    </row>
    <row r="44" spans="1:11" s="20" customFormat="1" ht="22.5">
      <c r="A44" s="10" t="s">
        <v>90</v>
      </c>
      <c r="B44" s="8" t="s">
        <v>329</v>
      </c>
      <c r="C44" s="16">
        <v>183000</v>
      </c>
      <c r="D44" s="16">
        <v>0</v>
      </c>
      <c r="E44" s="16">
        <v>0</v>
      </c>
      <c r="F44" s="16">
        <f t="shared" si="0"/>
        <v>0</v>
      </c>
      <c r="G44" s="16">
        <v>0</v>
      </c>
      <c r="H44" s="16">
        <f t="shared" si="1"/>
        <v>0</v>
      </c>
      <c r="I44" s="16"/>
      <c r="J44" s="54">
        <f t="shared" si="3"/>
        <v>-183000</v>
      </c>
      <c r="K44" s="55"/>
    </row>
    <row r="45" spans="1:11" s="20" customFormat="1" ht="22.5">
      <c r="A45" s="10" t="s">
        <v>64</v>
      </c>
      <c r="B45" s="8" t="s">
        <v>131</v>
      </c>
      <c r="C45" s="16">
        <f>SUM(C46:C48)</f>
        <v>429200</v>
      </c>
      <c r="D45" s="16">
        <f>SUM(D46:D48)</f>
        <v>383390</v>
      </c>
      <c r="E45" s="16">
        <f>SUM(E46:E48)</f>
        <v>424500</v>
      </c>
      <c r="F45" s="16">
        <f t="shared" si="0"/>
        <v>41110</v>
      </c>
      <c r="G45" s="16">
        <f>SUM(G46:G48)</f>
        <v>424500</v>
      </c>
      <c r="H45" s="16">
        <f t="shared" si="1"/>
        <v>0</v>
      </c>
      <c r="I45" s="16">
        <f t="shared" si="2"/>
        <v>100</v>
      </c>
      <c r="J45" s="54">
        <f t="shared" si="3"/>
        <v>-4700</v>
      </c>
      <c r="K45" s="55">
        <f t="shared" si="4"/>
        <v>98.904939422180803</v>
      </c>
    </row>
    <row r="46" spans="1:11" ht="34.5">
      <c r="A46" s="1" t="s">
        <v>65</v>
      </c>
      <c r="B46" s="2" t="s">
        <v>132</v>
      </c>
      <c r="C46" s="15">
        <v>360400</v>
      </c>
      <c r="D46" s="17">
        <v>325190</v>
      </c>
      <c r="E46" s="17">
        <v>366300</v>
      </c>
      <c r="F46" s="17">
        <f t="shared" si="0"/>
        <v>41110</v>
      </c>
      <c r="G46" s="15">
        <v>366300</v>
      </c>
      <c r="H46" s="17">
        <f t="shared" si="1"/>
        <v>0</v>
      </c>
      <c r="I46" s="17">
        <f t="shared" si="2"/>
        <v>100</v>
      </c>
      <c r="J46" s="56">
        <f t="shared" si="3"/>
        <v>5900</v>
      </c>
      <c r="K46" s="57">
        <f t="shared" si="4"/>
        <v>101.63706992230854</v>
      </c>
    </row>
    <row r="47" spans="1:11" ht="68.25">
      <c r="A47" s="1" t="s">
        <v>66</v>
      </c>
      <c r="B47" s="2" t="s">
        <v>133</v>
      </c>
      <c r="C47" s="15">
        <v>66600</v>
      </c>
      <c r="D47" s="17">
        <v>56000</v>
      </c>
      <c r="E47" s="17">
        <v>56000</v>
      </c>
      <c r="F47" s="17">
        <f t="shared" si="0"/>
        <v>0</v>
      </c>
      <c r="G47" s="15">
        <v>56000</v>
      </c>
      <c r="H47" s="17">
        <f t="shared" si="1"/>
        <v>0</v>
      </c>
      <c r="I47" s="17">
        <f t="shared" si="2"/>
        <v>100</v>
      </c>
      <c r="J47" s="56">
        <f t="shared" si="3"/>
        <v>-10600</v>
      </c>
      <c r="K47" s="57">
        <f t="shared" si="4"/>
        <v>84.084084084084083</v>
      </c>
    </row>
    <row r="48" spans="1:11" ht="79.5">
      <c r="A48" s="1" t="s">
        <v>91</v>
      </c>
      <c r="B48" s="2" t="s">
        <v>134</v>
      </c>
      <c r="C48" s="15">
        <v>2200</v>
      </c>
      <c r="D48" s="17">
        <v>2200</v>
      </c>
      <c r="E48" s="17">
        <v>2200</v>
      </c>
      <c r="F48" s="17">
        <f t="shared" si="0"/>
        <v>0</v>
      </c>
      <c r="G48" s="15">
        <v>2200</v>
      </c>
      <c r="H48" s="17">
        <f t="shared" si="1"/>
        <v>0</v>
      </c>
      <c r="I48" s="17">
        <f t="shared" si="2"/>
        <v>100</v>
      </c>
      <c r="J48" s="56">
        <f t="shared" si="3"/>
        <v>0</v>
      </c>
      <c r="K48" s="57">
        <f t="shared" si="4"/>
        <v>100</v>
      </c>
    </row>
    <row r="49" spans="1:11" s="20" customFormat="1">
      <c r="A49" s="12" t="s">
        <v>36</v>
      </c>
      <c r="B49" s="8" t="s">
        <v>135</v>
      </c>
      <c r="C49" s="16">
        <f>SUM(C50:C50)</f>
        <v>148188</v>
      </c>
      <c r="D49" s="16">
        <f>SUM(D50:D50)</f>
        <v>6881025</v>
      </c>
      <c r="E49" s="16">
        <f>SUM(E50:E50)</f>
        <v>6881025</v>
      </c>
      <c r="F49" s="16">
        <f t="shared" si="0"/>
        <v>0</v>
      </c>
      <c r="G49" s="16">
        <f>SUM(G50:G50)</f>
        <v>6881025</v>
      </c>
      <c r="H49" s="16">
        <f t="shared" si="1"/>
        <v>0</v>
      </c>
      <c r="I49" s="16">
        <f t="shared" si="2"/>
        <v>100</v>
      </c>
      <c r="J49" s="54">
        <f t="shared" si="3"/>
        <v>6732837</v>
      </c>
      <c r="K49" s="55">
        <f t="shared" si="4"/>
        <v>4643.442788889789</v>
      </c>
    </row>
    <row r="50" spans="1:11" ht="23.25">
      <c r="A50" s="1" t="s">
        <v>67</v>
      </c>
      <c r="B50" s="2" t="s">
        <v>136</v>
      </c>
      <c r="C50" s="58">
        <v>148188</v>
      </c>
      <c r="D50" s="17">
        <v>6881025</v>
      </c>
      <c r="E50" s="18">
        <v>6881025</v>
      </c>
      <c r="F50" s="17">
        <f t="shared" si="0"/>
        <v>0</v>
      </c>
      <c r="G50" s="18">
        <v>6881025</v>
      </c>
      <c r="H50" s="17">
        <f t="shared" si="1"/>
        <v>0</v>
      </c>
      <c r="I50" s="17">
        <f t="shared" si="2"/>
        <v>100</v>
      </c>
      <c r="J50" s="56">
        <f t="shared" si="3"/>
        <v>6732837</v>
      </c>
      <c r="K50" s="57">
        <f t="shared" si="4"/>
        <v>4643.442788889789</v>
      </c>
    </row>
    <row r="51" spans="1:11">
      <c r="A51" s="34" t="s">
        <v>89</v>
      </c>
      <c r="B51" s="8" t="s">
        <v>137</v>
      </c>
      <c r="C51" s="59">
        <v>696000</v>
      </c>
      <c r="D51" s="27">
        <v>300000</v>
      </c>
      <c r="E51" s="42">
        <v>300000</v>
      </c>
      <c r="F51" s="27">
        <f t="shared" si="0"/>
        <v>0</v>
      </c>
      <c r="G51" s="60">
        <v>342000</v>
      </c>
      <c r="H51" s="17">
        <f t="shared" si="1"/>
        <v>42000</v>
      </c>
      <c r="I51" s="17">
        <f t="shared" si="2"/>
        <v>113.99999999999999</v>
      </c>
      <c r="J51" s="56">
        <f t="shared" si="3"/>
        <v>-354000</v>
      </c>
      <c r="K51" s="57">
        <f t="shared" si="4"/>
        <v>49.137931034482754</v>
      </c>
    </row>
    <row r="52" spans="1:11" ht="64.5">
      <c r="A52" s="34" t="s">
        <v>390</v>
      </c>
      <c r="B52" s="8" t="s">
        <v>391</v>
      </c>
      <c r="C52" s="59">
        <v>0</v>
      </c>
      <c r="D52" s="27">
        <v>0</v>
      </c>
      <c r="E52" s="42">
        <v>0</v>
      </c>
      <c r="F52" s="27">
        <f t="shared" si="0"/>
        <v>0</v>
      </c>
      <c r="G52" s="59">
        <v>-183000</v>
      </c>
      <c r="H52" s="17"/>
      <c r="I52" s="17"/>
      <c r="J52" s="56"/>
      <c r="K52" s="57"/>
    </row>
    <row r="53" spans="1:11" ht="15.75">
      <c r="A53" s="3" t="s">
        <v>68</v>
      </c>
      <c r="B53" s="23"/>
      <c r="C53" s="61">
        <f>C11+C40</f>
        <v>20074441</v>
      </c>
      <c r="D53" s="61">
        <f>D11+D40</f>
        <v>14650956</v>
      </c>
      <c r="E53" s="61">
        <f>E11+E40</f>
        <v>14692066</v>
      </c>
      <c r="F53" s="16">
        <f t="shared" si="0"/>
        <v>41110</v>
      </c>
      <c r="G53" s="61">
        <f>G11+G40</f>
        <v>14830215.24</v>
      </c>
      <c r="H53" s="16">
        <f t="shared" si="1"/>
        <v>138149.24000000022</v>
      </c>
      <c r="I53" s="16">
        <f t="shared" si="2"/>
        <v>100.94029825349273</v>
      </c>
      <c r="J53" s="62">
        <f t="shared" si="3"/>
        <v>-5244225.76</v>
      </c>
      <c r="K53" s="63">
        <f t="shared" si="4"/>
        <v>73.876105640998929</v>
      </c>
    </row>
    <row r="55" spans="1:11" ht="15.75">
      <c r="A55" s="24" t="s">
        <v>347</v>
      </c>
      <c r="B55" s="24"/>
      <c r="C55" s="24"/>
      <c r="D55" s="24"/>
      <c r="E55" s="24"/>
      <c r="F55" s="24"/>
      <c r="G55" s="24"/>
      <c r="H55" s="24"/>
      <c r="I55" s="25"/>
    </row>
    <row r="56" spans="1:11" ht="15.75">
      <c r="A56" s="24" t="s">
        <v>37</v>
      </c>
      <c r="B56" s="24"/>
      <c r="C56" s="24"/>
      <c r="D56" s="24"/>
      <c r="E56" s="24"/>
      <c r="F56" s="24"/>
      <c r="G56" s="24"/>
      <c r="H56" s="46"/>
      <c r="I56" s="53" t="s">
        <v>39</v>
      </c>
    </row>
    <row r="57" spans="1:11" ht="15.75">
      <c r="A57" s="24"/>
      <c r="B57" s="24"/>
      <c r="C57" s="24"/>
      <c r="D57" s="24"/>
      <c r="E57" s="24"/>
      <c r="F57" s="24"/>
      <c r="G57" s="24"/>
      <c r="H57" s="37"/>
      <c r="I57" s="37"/>
    </row>
    <row r="58" spans="1:11" ht="15.75">
      <c r="A58" s="24" t="s">
        <v>38</v>
      </c>
      <c r="B58" s="24"/>
      <c r="C58" s="24"/>
      <c r="D58" s="24"/>
      <c r="E58" s="24"/>
      <c r="F58" s="24"/>
      <c r="G58" s="24"/>
      <c r="H58" s="24"/>
      <c r="I58" s="24" t="s">
        <v>354</v>
      </c>
    </row>
    <row r="59" spans="1:11" ht="15.75">
      <c r="A59" s="24" t="s">
        <v>37</v>
      </c>
      <c r="B59" s="24"/>
      <c r="C59" s="24"/>
      <c r="D59" s="24"/>
      <c r="E59" s="24"/>
      <c r="F59" s="24"/>
      <c r="G59" s="24"/>
      <c r="H59" s="24"/>
      <c r="I59" s="25"/>
    </row>
    <row r="60" spans="1:11" ht="15.75">
      <c r="A60" s="24"/>
      <c r="B60" s="24"/>
      <c r="C60" s="24"/>
      <c r="D60" s="24"/>
      <c r="E60" s="24"/>
      <c r="F60" s="24"/>
      <c r="G60" s="24"/>
      <c r="H60" s="142"/>
      <c r="I60" s="142"/>
    </row>
  </sheetData>
  <mergeCells count="15">
    <mergeCell ref="A4:K4"/>
    <mergeCell ref="A5:K5"/>
    <mergeCell ref="A1:K1"/>
    <mergeCell ref="J6:K7"/>
    <mergeCell ref="H60:I60"/>
    <mergeCell ref="A6:A7"/>
    <mergeCell ref="B6:B7"/>
    <mergeCell ref="D6:D7"/>
    <mergeCell ref="E6:E7"/>
    <mergeCell ref="F6:F7"/>
    <mergeCell ref="G6:G7"/>
    <mergeCell ref="H6:I7"/>
    <mergeCell ref="C6:C7"/>
    <mergeCell ref="A2:K2"/>
    <mergeCell ref="A3:K3"/>
  </mergeCells>
  <pageMargins left="0.31496062992125984" right="0.19685039370078741" top="0.74803149606299213" bottom="0.15748031496062992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2016-03-02T00:13:56Z</dcterms:modified>
</cp:coreProperties>
</file>